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1cbc0dbe63f71cd/Documenten/OWPax/"/>
    </mc:Choice>
  </mc:AlternateContent>
  <xr:revisionPtr revIDLastSave="229" documentId="8_{FFB27B9E-C183-49FD-BB4A-B5D117651173}" xr6:coauthVersionLast="47" xr6:coauthVersionMax="47" xr10:uidLastSave="{1BB9A89A-585B-4BAF-935E-75528C8E7DB7}"/>
  <bookViews>
    <workbookView xWindow="-120" yWindow="-120" windowWidth="24240" windowHeight="13140" firstSheet="1" activeTab="1" xr2:uid="{160470E7-F2F8-477B-992B-42C203C92A09}"/>
  </bookViews>
  <sheets>
    <sheet name="2023" sheetId="4" state="hidden" r:id="rId1"/>
    <sheet name="Pax 2023" sheetId="6" r:id="rId2"/>
    <sheet name="2024" sheetId="5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6" l="1"/>
  <c r="N25" i="6"/>
  <c r="N24" i="6"/>
  <c r="N23" i="6"/>
  <c r="N22" i="6"/>
  <c r="N21" i="6"/>
  <c r="N20" i="6"/>
  <c r="N19" i="6"/>
  <c r="G20" i="6"/>
  <c r="G21" i="6"/>
  <c r="G22" i="6"/>
  <c r="G23" i="6"/>
  <c r="G24" i="6"/>
  <c r="G25" i="6"/>
  <c r="G26" i="6"/>
  <c r="G19" i="6"/>
  <c r="G29" i="6"/>
  <c r="N28" i="6"/>
  <c r="L28" i="6"/>
  <c r="E28" i="6"/>
  <c r="L27" i="6"/>
  <c r="E27" i="6"/>
  <c r="L26" i="6"/>
  <c r="E26" i="6"/>
  <c r="L25" i="6"/>
  <c r="E25" i="6"/>
  <c r="L24" i="6"/>
  <c r="E24" i="6"/>
  <c r="L23" i="6"/>
  <c r="E23" i="6"/>
  <c r="L22" i="6"/>
  <c r="E22" i="6"/>
  <c r="L21" i="6"/>
  <c r="E21" i="6"/>
  <c r="L20" i="6"/>
  <c r="E20" i="6"/>
  <c r="N29" i="6"/>
  <c r="L19" i="6"/>
  <c r="E19" i="6"/>
  <c r="H17" i="6"/>
  <c r="A17" i="6"/>
  <c r="N14" i="6"/>
  <c r="N13" i="6"/>
  <c r="L13" i="6"/>
  <c r="G13" i="6"/>
  <c r="E13" i="6"/>
  <c r="N12" i="6"/>
  <c r="L12" i="6"/>
  <c r="G12" i="6"/>
  <c r="E12" i="6"/>
  <c r="N11" i="6"/>
  <c r="L11" i="6"/>
  <c r="G11" i="6"/>
  <c r="E11" i="6"/>
  <c r="N10" i="6"/>
  <c r="L10" i="6"/>
  <c r="G10" i="6"/>
  <c r="E10" i="6"/>
  <c r="N9" i="6"/>
  <c r="L9" i="6"/>
  <c r="G9" i="6"/>
  <c r="E9" i="6"/>
  <c r="N8" i="6"/>
  <c r="L8" i="6"/>
  <c r="G8" i="6"/>
  <c r="E8" i="6"/>
  <c r="N7" i="6"/>
  <c r="L7" i="6"/>
  <c r="G7" i="6"/>
  <c r="E7" i="6"/>
  <c r="N6" i="6"/>
  <c r="L6" i="6"/>
  <c r="G6" i="6"/>
  <c r="E6" i="6"/>
  <c r="N5" i="6"/>
  <c r="L5" i="6"/>
  <c r="G5" i="6"/>
  <c r="E5" i="6"/>
  <c r="N4" i="6"/>
  <c r="L4" i="6"/>
  <c r="G4" i="6"/>
  <c r="G14" i="6"/>
  <c r="E4" i="6"/>
  <c r="G29" i="5"/>
  <c r="N28" i="5"/>
  <c r="L28" i="5"/>
  <c r="G28" i="5"/>
  <c r="E28" i="5"/>
  <c r="N27" i="5"/>
  <c r="L27" i="5"/>
  <c r="G27" i="5"/>
  <c r="E27" i="5"/>
  <c r="N26" i="5"/>
  <c r="L26" i="5"/>
  <c r="G26" i="5"/>
  <c r="E26" i="5"/>
  <c r="N25" i="5"/>
  <c r="L25" i="5"/>
  <c r="G25" i="5"/>
  <c r="E25" i="5"/>
  <c r="N24" i="5"/>
  <c r="L24" i="5"/>
  <c r="G24" i="5"/>
  <c r="E24" i="5"/>
  <c r="N23" i="5"/>
  <c r="L23" i="5"/>
  <c r="G23" i="5"/>
  <c r="E23" i="5"/>
  <c r="N22" i="5"/>
  <c r="L22" i="5"/>
  <c r="G22" i="5"/>
  <c r="E22" i="5"/>
  <c r="N21" i="5"/>
  <c r="L21" i="5"/>
  <c r="G21" i="5"/>
  <c r="E21" i="5"/>
  <c r="N20" i="5"/>
  <c r="L20" i="5"/>
  <c r="G20" i="5"/>
  <c r="E20" i="5"/>
  <c r="N19" i="5"/>
  <c r="N29" i="5"/>
  <c r="L19" i="5"/>
  <c r="G19" i="5"/>
  <c r="E19" i="5"/>
  <c r="H17" i="5"/>
  <c r="A17" i="5"/>
  <c r="N14" i="5"/>
  <c r="N30" i="5"/>
  <c r="N13" i="5"/>
  <c r="L13" i="5"/>
  <c r="G13" i="5"/>
  <c r="E13" i="5"/>
  <c r="N12" i="5"/>
  <c r="L12" i="5"/>
  <c r="G12" i="5"/>
  <c r="E12" i="5"/>
  <c r="N11" i="5"/>
  <c r="L11" i="5"/>
  <c r="G11" i="5"/>
  <c r="E11" i="5"/>
  <c r="N10" i="5"/>
  <c r="L10" i="5"/>
  <c r="G10" i="5"/>
  <c r="E10" i="5"/>
  <c r="N9" i="5"/>
  <c r="L9" i="5"/>
  <c r="G9" i="5"/>
  <c r="E9" i="5"/>
  <c r="N8" i="5"/>
  <c r="L8" i="5"/>
  <c r="G8" i="5"/>
  <c r="E8" i="5"/>
  <c r="N7" i="5"/>
  <c r="L7" i="5"/>
  <c r="G7" i="5"/>
  <c r="E7" i="5"/>
  <c r="N6" i="5"/>
  <c r="L6" i="5"/>
  <c r="G6" i="5"/>
  <c r="E6" i="5"/>
  <c r="N5" i="5"/>
  <c r="L5" i="5"/>
  <c r="G5" i="5"/>
  <c r="E5" i="5"/>
  <c r="N4" i="5"/>
  <c r="L4" i="5"/>
  <c r="G4" i="5"/>
  <c r="G14" i="5"/>
  <c r="E4" i="5"/>
  <c r="N28" i="4"/>
  <c r="L28" i="4"/>
  <c r="G28" i="4"/>
  <c r="E28" i="4"/>
  <c r="N27" i="4"/>
  <c r="L27" i="4"/>
  <c r="G27" i="4"/>
  <c r="E27" i="4"/>
  <c r="N26" i="4"/>
  <c r="L26" i="4"/>
  <c r="G26" i="4"/>
  <c r="E26" i="4"/>
  <c r="N25" i="4"/>
  <c r="L25" i="4"/>
  <c r="G25" i="4"/>
  <c r="E25" i="4"/>
  <c r="N24" i="4"/>
  <c r="L24" i="4"/>
  <c r="G24" i="4"/>
  <c r="E24" i="4"/>
  <c r="N23" i="4"/>
  <c r="L23" i="4"/>
  <c r="G23" i="4"/>
  <c r="E23" i="4"/>
  <c r="N22" i="4"/>
  <c r="L22" i="4"/>
  <c r="G22" i="4"/>
  <c r="E22" i="4"/>
  <c r="N21" i="4"/>
  <c r="L21" i="4"/>
  <c r="G21" i="4"/>
  <c r="E21" i="4"/>
  <c r="N20" i="4"/>
  <c r="L20" i="4"/>
  <c r="G20" i="4"/>
  <c r="E20" i="4"/>
  <c r="N19" i="4"/>
  <c r="N29" i="4"/>
  <c r="L19" i="4"/>
  <c r="G19" i="4"/>
  <c r="E19" i="4"/>
  <c r="H17" i="4"/>
  <c r="A17" i="4"/>
  <c r="N13" i="4"/>
  <c r="L13" i="4"/>
  <c r="G13" i="4"/>
  <c r="E13" i="4"/>
  <c r="N12" i="4"/>
  <c r="L12" i="4"/>
  <c r="G12" i="4"/>
  <c r="E12" i="4"/>
  <c r="N11" i="4"/>
  <c r="L11" i="4"/>
  <c r="G11" i="4"/>
  <c r="E11" i="4"/>
  <c r="N10" i="4"/>
  <c r="L10" i="4"/>
  <c r="G10" i="4"/>
  <c r="E10" i="4"/>
  <c r="N9" i="4"/>
  <c r="L9" i="4"/>
  <c r="G9" i="4"/>
  <c r="E9" i="4"/>
  <c r="N8" i="4"/>
  <c r="L8" i="4"/>
  <c r="G8" i="4"/>
  <c r="E8" i="4"/>
  <c r="N7" i="4"/>
  <c r="L7" i="4"/>
  <c r="G7" i="4"/>
  <c r="E7" i="4"/>
  <c r="N6" i="4"/>
  <c r="L6" i="4"/>
  <c r="G6" i="4"/>
  <c r="E6" i="4"/>
  <c r="N5" i="4"/>
  <c r="L5" i="4"/>
  <c r="G5" i="4"/>
  <c r="E5" i="4"/>
  <c r="N4" i="4"/>
  <c r="L4" i="4"/>
  <c r="G4" i="4"/>
  <c r="E4" i="4"/>
  <c r="N30" i="6"/>
  <c r="G30" i="6"/>
  <c r="H16" i="6"/>
  <c r="I29" i="6"/>
  <c r="N14" i="4"/>
  <c r="N30" i="4"/>
  <c r="G29" i="4"/>
  <c r="I29" i="4"/>
  <c r="G14" i="4"/>
  <c r="G30" i="5"/>
  <c r="H16" i="5"/>
  <c r="I29" i="5"/>
  <c r="H32" i="6"/>
  <c r="J32" i="6"/>
  <c r="I30" i="6"/>
  <c r="G30" i="4"/>
  <c r="I30" i="4"/>
  <c r="H16" i="4"/>
  <c r="J32" i="5"/>
  <c r="I30" i="5"/>
  <c r="H32" i="5"/>
  <c r="H32" i="4"/>
  <c r="J32" i="4"/>
</calcChain>
</file>

<file path=xl/sharedStrings.xml><?xml version="1.0" encoding="utf-8"?>
<sst xmlns="http://schemas.openxmlformats.org/spreadsheetml/2006/main" count="187" uniqueCount="35">
  <si>
    <t>BBC De Eekhoorn</t>
  </si>
  <si>
    <t>Naam</t>
  </si>
  <si>
    <t>Te spl</t>
  </si>
  <si>
    <t>Gespld</t>
  </si>
  <si>
    <t>Beurten</t>
  </si>
  <si>
    <t>Gem</t>
  </si>
  <si>
    <t>H.Reeks</t>
  </si>
  <si>
    <t>Punten</t>
  </si>
  <si>
    <t>Totaal</t>
  </si>
  <si>
    <t>Verschil</t>
  </si>
  <si>
    <t>Alg Totaal</t>
  </si>
  <si>
    <t>Einduitslag en winnaar</t>
  </si>
  <si>
    <r>
      <t xml:space="preserve">OVER EN WEER          BBC DE </t>
    </r>
    <r>
      <rPr>
        <b/>
        <sz val="10"/>
        <color rgb="FFFF0000"/>
        <rFont val="Tahoma"/>
        <family val="2"/>
      </rPr>
      <t>E</t>
    </r>
    <r>
      <rPr>
        <b/>
        <sz val="10"/>
        <rFont val="Tahoma"/>
        <family val="2"/>
      </rPr>
      <t>EKHOORN -BC PAX            UIT OP VRIJDAG    10/02/2023           THUIS OP VRIJDAG  24/02/2023</t>
    </r>
  </si>
  <si>
    <t>BC Pax</t>
  </si>
  <si>
    <r>
      <t xml:space="preserve">OVER EN WEER          BBC DE </t>
    </r>
    <r>
      <rPr>
        <b/>
        <sz val="10"/>
        <color rgb="FFFF0000"/>
        <rFont val="Tahoma"/>
        <family val="2"/>
      </rPr>
      <t>E</t>
    </r>
    <r>
      <rPr>
        <b/>
        <sz val="10"/>
        <rFont val="Tahoma"/>
        <family val="2"/>
      </rPr>
      <t>EKHOORN -BC PAX            UIT OP VRIJDAG    /02/2024            THUIS OP VRIJDAG  /02/2024</t>
    </r>
  </si>
  <si>
    <t>Jerome</t>
  </si>
  <si>
    <t>Rudy</t>
  </si>
  <si>
    <t>Swa</t>
  </si>
  <si>
    <t>Walter H</t>
  </si>
  <si>
    <t>Raymond</t>
  </si>
  <si>
    <t>Hubert</t>
  </si>
  <si>
    <t>Jean P</t>
  </si>
  <si>
    <t>Mon</t>
  </si>
  <si>
    <t>Paul</t>
  </si>
  <si>
    <t>Paul D</t>
  </si>
  <si>
    <t>Staf</t>
  </si>
  <si>
    <t>Willy</t>
  </si>
  <si>
    <t>Willem</t>
  </si>
  <si>
    <t>Patrick</t>
  </si>
  <si>
    <t>Pol</t>
  </si>
  <si>
    <t>Karel</t>
  </si>
  <si>
    <t>Walter P</t>
  </si>
  <si>
    <t xml:space="preserve">Willem </t>
  </si>
  <si>
    <t>Raf</t>
  </si>
  <si>
    <t xml:space="preserve">Rudy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</si>
</sst>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b/>
      <sz val="10"/>
      <color rgb="FFFF0000"/>
      <name val="Tahoma"/>
      <family val="2"/>
    </font>
    <font>
      <b/>
      <sz val="11"/>
      <name val="Calibri"/>
      <family val="2"/>
      <scheme val="minor"/>
    </font>
    <font>
      <sz val="10"/>
      <name val="Tahoma"/>
      <family val="2"/>
    </font>
    <font>
      <u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bgColor auto="1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rgb="FF00B050"/>
      </left>
      <right style="hair">
        <color rgb="FF00B050"/>
      </right>
      <top style="hair">
        <color rgb="FF00B050"/>
      </top>
      <bottom style="hair">
        <color rgb="FF00B050"/>
      </bottom>
      <diagonal/>
    </border>
    <border>
      <left style="hair">
        <color rgb="FF00B050"/>
      </left>
      <right/>
      <top style="hair">
        <color rgb="FF00B050"/>
      </top>
      <bottom style="hair">
        <color rgb="FF00B05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/>
      <right/>
      <top style="hair">
        <color rgb="FF00B050"/>
      </top>
      <bottom style="hair">
        <color rgb="FF00B050"/>
      </bottom>
      <diagonal/>
    </border>
    <border>
      <left/>
      <right style="hair">
        <color rgb="FF00B050"/>
      </right>
      <top style="hair">
        <color rgb="FF00B050"/>
      </top>
      <bottom style="hair">
        <color rgb="FF00B050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4" fillId="2" borderId="0" xfId="0" applyNumberFormat="1" applyFont="1" applyFill="1" applyAlignment="1">
      <alignment horizontal="left" vertical="center" inden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indent="1"/>
    </xf>
    <xf numFmtId="0" fontId="4" fillId="2" borderId="4" xfId="0" applyFont="1" applyFill="1" applyBorder="1" applyAlignment="1" applyProtection="1">
      <alignment horizontal="left" vertical="center" inden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2" fontId="4" fillId="3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indent="1"/>
      <protection locked="0"/>
    </xf>
    <xf numFmtId="164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left" vertical="center" indent="1"/>
    </xf>
    <xf numFmtId="14" fontId="4" fillId="2" borderId="1" xfId="0" applyNumberFormat="1" applyFont="1" applyFill="1" applyBorder="1" applyAlignment="1">
      <alignment horizontal="left" vertical="center" indent="1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indent="1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left" vertical="center" indent="1"/>
    </xf>
    <xf numFmtId="164" fontId="4" fillId="2" borderId="1" xfId="0" applyNumberFormat="1" applyFont="1" applyFill="1" applyBorder="1" applyAlignment="1">
      <alignment horizontal="left" vertical="top"/>
    </xf>
    <xf numFmtId="164" fontId="4" fillId="2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readingOrder="1"/>
      <protection locked="0"/>
    </xf>
    <xf numFmtId="0" fontId="3" fillId="0" borderId="2" xfId="0" applyFont="1" applyBorder="1" applyAlignment="1" applyProtection="1">
      <alignment vertical="center" readingOrder="1"/>
      <protection locked="0"/>
    </xf>
    <xf numFmtId="0" fontId="3" fillId="0" borderId="3" xfId="0" applyFont="1" applyBorder="1" applyAlignment="1" applyProtection="1">
      <alignment vertical="center" readingOrder="1"/>
      <protection locked="0"/>
    </xf>
    <xf numFmtId="164" fontId="4" fillId="2" borderId="2" xfId="0" applyNumberFormat="1" applyFont="1" applyFill="1" applyBorder="1" applyAlignment="1">
      <alignment horizontal="center" vertical="center"/>
    </xf>
    <xf numFmtId="0" fontId="0" fillId="0" borderId="2" xfId="0" applyBorder="1"/>
  </cellXfs>
  <cellStyles count="1">
    <cellStyle name="Standaard" xfId="0" builtinId="0"/>
  </cellStyles>
  <dxfs count="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44A32-13FC-468D-AC62-0D4D2FE28331}">
  <dimension ref="A1:N32"/>
  <sheetViews>
    <sheetView workbookViewId="0">
      <selection activeCell="B25" sqref="B25"/>
    </sheetView>
  </sheetViews>
  <sheetFormatPr defaultRowHeight="15" x14ac:dyDescent="0.25"/>
  <sheetData>
    <row r="1" spans="1:14" ht="15.75" thickBot="1" x14ac:dyDescent="0.3">
      <c r="A1" s="23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x14ac:dyDescent="0.25">
      <c r="A2" s="1" t="s">
        <v>0</v>
      </c>
      <c r="B2" s="2"/>
      <c r="C2" s="2"/>
      <c r="D2" s="3"/>
      <c r="E2" s="3"/>
      <c r="F2" s="3"/>
      <c r="G2" s="4"/>
      <c r="H2" s="5" t="s">
        <v>13</v>
      </c>
      <c r="I2" s="2"/>
      <c r="J2" s="2"/>
      <c r="K2" s="3"/>
      <c r="L2" s="3"/>
      <c r="M2" s="3"/>
      <c r="N2" s="4"/>
    </row>
    <row r="3" spans="1:14" x14ac:dyDescent="0.25">
      <c r="A3" s="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5" t="s">
        <v>1</v>
      </c>
      <c r="I3" s="3" t="s">
        <v>2</v>
      </c>
      <c r="J3" s="3" t="s">
        <v>3</v>
      </c>
      <c r="K3" s="3" t="s">
        <v>4</v>
      </c>
      <c r="L3" s="3" t="s">
        <v>5</v>
      </c>
      <c r="M3" s="3" t="s">
        <v>6</v>
      </c>
      <c r="N3" s="4" t="s">
        <v>7</v>
      </c>
    </row>
    <row r="4" spans="1:14" x14ac:dyDescent="0.25">
      <c r="A4" s="6" t="s">
        <v>18</v>
      </c>
      <c r="B4" s="7">
        <v>32</v>
      </c>
      <c r="C4" s="7">
        <v>32</v>
      </c>
      <c r="D4" s="8">
        <v>16</v>
      </c>
      <c r="E4" s="9">
        <f>IF(ISERROR(C4/D4),"",(C4/D4))</f>
        <v>2</v>
      </c>
      <c r="F4" s="10">
        <v>7</v>
      </c>
      <c r="G4" s="11">
        <f t="shared" ref="G4:G13" si="0">IF(ISERROR(C4/B4*10),"",C4/B4*10)</f>
        <v>10</v>
      </c>
      <c r="H4" s="12" t="s">
        <v>23</v>
      </c>
      <c r="I4" s="7">
        <v>20</v>
      </c>
      <c r="J4" s="7">
        <v>13</v>
      </c>
      <c r="K4" s="8">
        <v>16</v>
      </c>
      <c r="L4" s="9">
        <f>IF(ISERROR(J4/K4),"",(J4/K4))</f>
        <v>0.8125</v>
      </c>
      <c r="M4" s="10">
        <v>4</v>
      </c>
      <c r="N4" s="11">
        <f t="shared" ref="N4:N13" si="1">IF(ISERROR(J4/I4*10),"",J4/I4*10)</f>
        <v>6.5</v>
      </c>
    </row>
    <row r="5" spans="1:14" x14ac:dyDescent="0.25">
      <c r="A5" s="6" t="s">
        <v>22</v>
      </c>
      <c r="B5" s="7">
        <v>41</v>
      </c>
      <c r="C5" s="7">
        <v>41</v>
      </c>
      <c r="D5" s="8">
        <v>18</v>
      </c>
      <c r="E5" s="9">
        <f t="shared" ref="E5:E13" si="2">IF(ISERROR(C5/D5),"",(C5/D5))</f>
        <v>2.2777777777777777</v>
      </c>
      <c r="F5" s="10">
        <v>11</v>
      </c>
      <c r="G5" s="11">
        <f t="shared" si="0"/>
        <v>10</v>
      </c>
      <c r="H5" s="12" t="s">
        <v>30</v>
      </c>
      <c r="I5" s="7">
        <v>25</v>
      </c>
      <c r="J5" s="7">
        <v>23</v>
      </c>
      <c r="K5" s="8">
        <v>18</v>
      </c>
      <c r="L5" s="9">
        <f t="shared" ref="L5:L13" si="3">IF(ISERROR(J5/K5),"",(J5/K5))</f>
        <v>1.2777777777777777</v>
      </c>
      <c r="M5" s="10">
        <v>5</v>
      </c>
      <c r="N5" s="11">
        <f t="shared" si="1"/>
        <v>9.2000000000000011</v>
      </c>
    </row>
    <row r="6" spans="1:14" x14ac:dyDescent="0.25">
      <c r="A6" s="6" t="s">
        <v>19</v>
      </c>
      <c r="B6" s="7">
        <v>42</v>
      </c>
      <c r="C6" s="7">
        <v>26</v>
      </c>
      <c r="D6" s="8">
        <v>23</v>
      </c>
      <c r="E6" s="9">
        <f t="shared" si="2"/>
        <v>1.1304347826086956</v>
      </c>
      <c r="F6" s="10">
        <v>5</v>
      </c>
      <c r="G6" s="11">
        <f t="shared" si="0"/>
        <v>6.1904761904761907</v>
      </c>
      <c r="H6" s="12" t="s">
        <v>24</v>
      </c>
      <c r="I6" s="7">
        <v>30</v>
      </c>
      <c r="J6" s="7">
        <v>30</v>
      </c>
      <c r="K6" s="8">
        <v>23</v>
      </c>
      <c r="L6" s="9">
        <f t="shared" si="3"/>
        <v>1.3043478260869565</v>
      </c>
      <c r="M6" s="10">
        <v>5</v>
      </c>
      <c r="N6" s="11">
        <f t="shared" si="1"/>
        <v>10</v>
      </c>
    </row>
    <row r="7" spans="1:14" x14ac:dyDescent="0.25">
      <c r="A7" s="6" t="s">
        <v>17</v>
      </c>
      <c r="B7" s="7">
        <v>46</v>
      </c>
      <c r="C7" s="7">
        <v>19</v>
      </c>
      <c r="D7" s="8">
        <v>16</v>
      </c>
      <c r="E7" s="9">
        <f t="shared" si="2"/>
        <v>1.1875</v>
      </c>
      <c r="F7" s="10">
        <v>5</v>
      </c>
      <c r="G7" s="11">
        <f t="shared" si="0"/>
        <v>4.1304347826086953</v>
      </c>
      <c r="H7" s="12" t="s">
        <v>29</v>
      </c>
      <c r="I7" s="7">
        <v>39</v>
      </c>
      <c r="J7" s="7">
        <v>39</v>
      </c>
      <c r="K7" s="8">
        <v>16</v>
      </c>
      <c r="L7" s="9">
        <f t="shared" si="3"/>
        <v>2.4375</v>
      </c>
      <c r="M7" s="10">
        <v>9</v>
      </c>
      <c r="N7" s="11">
        <f t="shared" si="1"/>
        <v>10</v>
      </c>
    </row>
    <row r="8" spans="1:14" x14ac:dyDescent="0.25">
      <c r="A8" s="6" t="s">
        <v>16</v>
      </c>
      <c r="B8" s="7">
        <v>50</v>
      </c>
      <c r="C8" s="7">
        <v>50</v>
      </c>
      <c r="D8" s="8">
        <v>24</v>
      </c>
      <c r="E8" s="9">
        <f t="shared" si="2"/>
        <v>2.0833333333333335</v>
      </c>
      <c r="F8" s="10">
        <v>12</v>
      </c>
      <c r="G8" s="11">
        <f t="shared" si="0"/>
        <v>10</v>
      </c>
      <c r="H8" s="12" t="s">
        <v>28</v>
      </c>
      <c r="I8" s="7">
        <v>42</v>
      </c>
      <c r="J8" s="7">
        <v>38</v>
      </c>
      <c r="K8" s="8">
        <v>24</v>
      </c>
      <c r="L8" s="9">
        <f t="shared" si="3"/>
        <v>1.5833333333333333</v>
      </c>
      <c r="M8" s="10">
        <v>5</v>
      </c>
      <c r="N8" s="11">
        <f t="shared" si="1"/>
        <v>9.0476190476190474</v>
      </c>
    </row>
    <row r="9" spans="1:14" x14ac:dyDescent="0.25">
      <c r="A9" s="6" t="s">
        <v>20</v>
      </c>
      <c r="B9" s="7">
        <v>55</v>
      </c>
      <c r="C9" s="7">
        <v>55</v>
      </c>
      <c r="D9" s="8">
        <v>23</v>
      </c>
      <c r="E9" s="9">
        <f t="shared" si="2"/>
        <v>2.3913043478260869</v>
      </c>
      <c r="F9" s="10">
        <v>8</v>
      </c>
      <c r="G9" s="11">
        <f t="shared" si="0"/>
        <v>10</v>
      </c>
      <c r="H9" s="12" t="s">
        <v>25</v>
      </c>
      <c r="I9" s="7">
        <v>50</v>
      </c>
      <c r="J9" s="7">
        <v>22</v>
      </c>
      <c r="K9" s="8">
        <v>23</v>
      </c>
      <c r="L9" s="9">
        <f t="shared" si="3"/>
        <v>0.95652173913043481</v>
      </c>
      <c r="M9" s="10">
        <v>7</v>
      </c>
      <c r="N9" s="11">
        <f t="shared" si="1"/>
        <v>4.4000000000000004</v>
      </c>
    </row>
    <row r="10" spans="1:14" x14ac:dyDescent="0.25">
      <c r="A10" s="6" t="s">
        <v>21</v>
      </c>
      <c r="B10" s="7">
        <v>56</v>
      </c>
      <c r="C10" s="7">
        <v>56</v>
      </c>
      <c r="D10" s="8">
        <v>25</v>
      </c>
      <c r="E10" s="9">
        <f t="shared" si="2"/>
        <v>2.2400000000000002</v>
      </c>
      <c r="F10" s="10">
        <v>15</v>
      </c>
      <c r="G10" s="11">
        <f t="shared" si="0"/>
        <v>10</v>
      </c>
      <c r="H10" s="12" t="s">
        <v>27</v>
      </c>
      <c r="I10" s="7">
        <v>77</v>
      </c>
      <c r="J10" s="7">
        <v>63</v>
      </c>
      <c r="K10" s="8">
        <v>25</v>
      </c>
      <c r="L10" s="9">
        <f t="shared" si="3"/>
        <v>2.52</v>
      </c>
      <c r="M10" s="10">
        <v>9</v>
      </c>
      <c r="N10" s="11">
        <f t="shared" si="1"/>
        <v>8.1818181818181817</v>
      </c>
    </row>
    <row r="11" spans="1:14" x14ac:dyDescent="0.25">
      <c r="A11" s="6" t="s">
        <v>15</v>
      </c>
      <c r="B11" s="7">
        <v>79</v>
      </c>
      <c r="C11" s="7">
        <v>69</v>
      </c>
      <c r="D11" s="8">
        <v>27</v>
      </c>
      <c r="E11" s="9">
        <f t="shared" si="2"/>
        <v>2.5555555555555554</v>
      </c>
      <c r="F11" s="10">
        <v>15</v>
      </c>
      <c r="G11" s="11">
        <f t="shared" si="0"/>
        <v>8.7341772151898738</v>
      </c>
      <c r="H11" s="12" t="s">
        <v>26</v>
      </c>
      <c r="I11" s="7">
        <v>111</v>
      </c>
      <c r="J11" s="7">
        <v>111</v>
      </c>
      <c r="K11" s="8">
        <v>27</v>
      </c>
      <c r="L11" s="9">
        <f t="shared" si="3"/>
        <v>4.1111111111111107</v>
      </c>
      <c r="M11" s="10">
        <v>16</v>
      </c>
      <c r="N11" s="11">
        <f t="shared" si="1"/>
        <v>10</v>
      </c>
    </row>
    <row r="12" spans="1:14" x14ac:dyDescent="0.25">
      <c r="A12" s="6"/>
      <c r="B12" s="7"/>
      <c r="C12" s="7"/>
      <c r="D12" s="8"/>
      <c r="E12" s="9" t="str">
        <f t="shared" si="2"/>
        <v/>
      </c>
      <c r="F12" s="10"/>
      <c r="G12" s="11" t="str">
        <f t="shared" si="0"/>
        <v/>
      </c>
      <c r="H12" s="12"/>
      <c r="I12" s="7"/>
      <c r="J12" s="7"/>
      <c r="K12" s="8"/>
      <c r="L12" s="9" t="str">
        <f t="shared" si="3"/>
        <v/>
      </c>
      <c r="M12" s="10"/>
      <c r="N12" s="11" t="str">
        <f t="shared" si="1"/>
        <v/>
      </c>
    </row>
    <row r="13" spans="1:14" x14ac:dyDescent="0.25">
      <c r="A13" s="6"/>
      <c r="B13" s="7"/>
      <c r="C13" s="7"/>
      <c r="D13" s="8"/>
      <c r="E13" s="9" t="str">
        <f t="shared" si="2"/>
        <v/>
      </c>
      <c r="F13" s="10"/>
      <c r="G13" s="11" t="str">
        <f t="shared" si="0"/>
        <v/>
      </c>
      <c r="H13" s="12"/>
      <c r="I13" s="7"/>
      <c r="J13" s="7"/>
      <c r="K13" s="8"/>
      <c r="L13" s="9" t="str">
        <f t="shared" si="3"/>
        <v/>
      </c>
      <c r="M13" s="10"/>
      <c r="N13" s="11" t="str">
        <f t="shared" si="1"/>
        <v/>
      </c>
    </row>
    <row r="14" spans="1:14" x14ac:dyDescent="0.25">
      <c r="A14" s="5"/>
      <c r="B14" s="3"/>
      <c r="C14" s="3"/>
      <c r="D14" s="3"/>
      <c r="E14" s="3"/>
      <c r="F14" s="3" t="s">
        <v>8</v>
      </c>
      <c r="G14" s="4">
        <f>SUM(G4:G13)</f>
        <v>69.055088188274766</v>
      </c>
      <c r="H14" s="5"/>
      <c r="I14" s="3"/>
      <c r="J14" s="3"/>
      <c r="K14" s="3"/>
      <c r="L14" s="3"/>
      <c r="M14" s="3" t="s">
        <v>8</v>
      </c>
      <c r="N14" s="4">
        <f>SUM(N4:N13)</f>
        <v>67.329437229437232</v>
      </c>
    </row>
    <row r="15" spans="1:14" x14ac:dyDescent="0.25">
      <c r="A15" s="5"/>
      <c r="B15" s="3"/>
      <c r="C15" s="3"/>
      <c r="D15" s="3"/>
      <c r="E15" s="3"/>
      <c r="F15" s="3"/>
      <c r="G15" s="4"/>
      <c r="H15" s="5"/>
      <c r="I15" s="3"/>
      <c r="J15" s="3"/>
      <c r="K15" s="3"/>
      <c r="L15" s="3"/>
      <c r="M15" s="3"/>
      <c r="N15" s="4"/>
    </row>
    <row r="16" spans="1:14" ht="15.75" thickBot="1" x14ac:dyDescent="0.3">
      <c r="A16" s="5"/>
      <c r="B16" s="3"/>
      <c r="C16" s="3"/>
      <c r="D16" s="3"/>
      <c r="E16" s="3"/>
      <c r="F16" s="3"/>
      <c r="G16" s="13" t="s">
        <v>9</v>
      </c>
      <c r="H16" s="14">
        <f>G14-N14</f>
        <v>1.7256509588375337</v>
      </c>
      <c r="I16" s="3"/>
      <c r="J16" s="3"/>
      <c r="K16" s="3"/>
      <c r="L16" s="3"/>
      <c r="M16" s="3"/>
      <c r="N16" s="4"/>
    </row>
    <row r="17" spans="1:14" ht="15.75" thickBot="1" x14ac:dyDescent="0.3">
      <c r="A17" s="15" t="str">
        <f>A2</f>
        <v>BBC De Eekhoorn</v>
      </c>
      <c r="B17" s="16"/>
      <c r="C17" s="16"/>
      <c r="D17" s="17"/>
      <c r="E17" s="17"/>
      <c r="F17" s="17"/>
      <c r="G17" s="22"/>
      <c r="H17" s="18" t="str">
        <f>H2</f>
        <v>BC Pax</v>
      </c>
      <c r="I17" s="16"/>
      <c r="J17" s="16"/>
      <c r="K17" s="17"/>
      <c r="L17" s="17"/>
      <c r="M17" s="17"/>
      <c r="N17" s="19"/>
    </row>
    <row r="18" spans="1:14" x14ac:dyDescent="0.25">
      <c r="A18" s="5" t="s">
        <v>1</v>
      </c>
      <c r="B18" s="3" t="s">
        <v>2</v>
      </c>
      <c r="C18" s="3" t="s">
        <v>3</v>
      </c>
      <c r="D18" s="3" t="s">
        <v>4</v>
      </c>
      <c r="E18" s="3" t="s">
        <v>5</v>
      </c>
      <c r="F18" s="3" t="s">
        <v>6</v>
      </c>
      <c r="G18" s="4" t="s">
        <v>7</v>
      </c>
      <c r="H18" s="5" t="s">
        <v>1</v>
      </c>
      <c r="I18" s="3" t="s">
        <v>2</v>
      </c>
      <c r="J18" s="3" t="s">
        <v>3</v>
      </c>
      <c r="K18" s="3" t="s">
        <v>4</v>
      </c>
      <c r="L18" s="3" t="s">
        <v>5</v>
      </c>
      <c r="M18" s="3" t="s">
        <v>6</v>
      </c>
      <c r="N18" s="4" t="s">
        <v>7</v>
      </c>
    </row>
    <row r="19" spans="1:14" x14ac:dyDescent="0.25">
      <c r="A19" s="6" t="s">
        <v>18</v>
      </c>
      <c r="B19" s="7">
        <v>32</v>
      </c>
      <c r="C19" s="7"/>
      <c r="D19" s="8"/>
      <c r="E19" s="9" t="str">
        <f>IF(ISERROR(C19/D19),"",(C19/D19))</f>
        <v/>
      </c>
      <c r="F19" s="10"/>
      <c r="G19" s="11">
        <f t="shared" ref="G19:G28" si="4">IF(ISERROR(C19/B19*10),"",C19/B19*10)</f>
        <v>0</v>
      </c>
      <c r="H19" s="12" t="s">
        <v>23</v>
      </c>
      <c r="I19" s="7">
        <v>20</v>
      </c>
      <c r="J19" s="7"/>
      <c r="K19" s="8"/>
      <c r="L19" s="9" t="str">
        <f>IF(ISERROR(J19/K19),"",(J19/K19))</f>
        <v/>
      </c>
      <c r="M19" s="10"/>
      <c r="N19" s="11">
        <f t="shared" ref="N19:N28" si="5">IF(ISERROR(J19/I19*10),"",J19/I19*10)</f>
        <v>0</v>
      </c>
    </row>
    <row r="20" spans="1:14" x14ac:dyDescent="0.25">
      <c r="A20" s="6" t="s">
        <v>22</v>
      </c>
      <c r="B20" s="7">
        <v>41</v>
      </c>
      <c r="C20" s="7"/>
      <c r="D20" s="8"/>
      <c r="E20" s="9" t="str">
        <f t="shared" ref="E20:E28" si="6">IF(ISERROR(C20/D20),"",(C20/D20))</f>
        <v/>
      </c>
      <c r="F20" s="10"/>
      <c r="G20" s="11">
        <f t="shared" si="4"/>
        <v>0</v>
      </c>
      <c r="H20" s="12" t="s">
        <v>30</v>
      </c>
      <c r="I20" s="7">
        <v>25</v>
      </c>
      <c r="J20" s="7"/>
      <c r="K20" s="8"/>
      <c r="L20" s="9" t="str">
        <f t="shared" ref="L20:L28" si="7">IF(ISERROR(J20/K20),"",(J20/K20))</f>
        <v/>
      </c>
      <c r="M20" s="10"/>
      <c r="N20" s="11">
        <f t="shared" si="5"/>
        <v>0</v>
      </c>
    </row>
    <row r="21" spans="1:14" x14ac:dyDescent="0.25">
      <c r="A21" s="6" t="s">
        <v>19</v>
      </c>
      <c r="B21" s="7">
        <v>42</v>
      </c>
      <c r="C21" s="7"/>
      <c r="D21" s="8"/>
      <c r="E21" s="9" t="str">
        <f t="shared" si="6"/>
        <v/>
      </c>
      <c r="F21" s="10"/>
      <c r="G21" s="11">
        <f t="shared" si="4"/>
        <v>0</v>
      </c>
      <c r="H21" s="12" t="s">
        <v>24</v>
      </c>
      <c r="I21" s="7">
        <v>30</v>
      </c>
      <c r="J21" s="7"/>
      <c r="K21" s="8"/>
      <c r="L21" s="9" t="str">
        <f t="shared" si="7"/>
        <v/>
      </c>
      <c r="M21" s="10"/>
      <c r="N21" s="11">
        <f t="shared" si="5"/>
        <v>0</v>
      </c>
    </row>
    <row r="22" spans="1:14" x14ac:dyDescent="0.25">
      <c r="A22" s="6" t="s">
        <v>17</v>
      </c>
      <c r="B22" s="7">
        <v>46</v>
      </c>
      <c r="C22" s="7"/>
      <c r="D22" s="8"/>
      <c r="E22" s="9" t="str">
        <f t="shared" si="6"/>
        <v/>
      </c>
      <c r="F22" s="10"/>
      <c r="G22" s="11">
        <f t="shared" si="4"/>
        <v>0</v>
      </c>
      <c r="H22" s="12" t="s">
        <v>29</v>
      </c>
      <c r="I22" s="7">
        <v>39</v>
      </c>
      <c r="J22" s="7"/>
      <c r="K22" s="8"/>
      <c r="L22" s="9" t="str">
        <f t="shared" si="7"/>
        <v/>
      </c>
      <c r="M22" s="10"/>
      <c r="N22" s="11">
        <f t="shared" si="5"/>
        <v>0</v>
      </c>
    </row>
    <row r="23" spans="1:14" x14ac:dyDescent="0.25">
      <c r="A23" s="6" t="s">
        <v>16</v>
      </c>
      <c r="B23" s="7">
        <v>50</v>
      </c>
      <c r="C23" s="7"/>
      <c r="D23" s="8"/>
      <c r="E23" s="9" t="str">
        <f t="shared" si="6"/>
        <v/>
      </c>
      <c r="F23" s="10"/>
      <c r="G23" s="11">
        <f t="shared" si="4"/>
        <v>0</v>
      </c>
      <c r="H23" s="12" t="s">
        <v>28</v>
      </c>
      <c r="I23" s="7">
        <v>42</v>
      </c>
      <c r="J23" s="7"/>
      <c r="K23" s="8"/>
      <c r="L23" s="9" t="str">
        <f t="shared" si="7"/>
        <v/>
      </c>
      <c r="M23" s="10"/>
      <c r="N23" s="11">
        <f t="shared" si="5"/>
        <v>0</v>
      </c>
    </row>
    <row r="24" spans="1:14" x14ac:dyDescent="0.25">
      <c r="A24" s="6" t="s">
        <v>20</v>
      </c>
      <c r="B24" s="7">
        <v>55</v>
      </c>
      <c r="C24" s="7"/>
      <c r="D24" s="8"/>
      <c r="E24" s="9" t="str">
        <f t="shared" si="6"/>
        <v/>
      </c>
      <c r="F24" s="10"/>
      <c r="G24" s="11">
        <f t="shared" si="4"/>
        <v>0</v>
      </c>
      <c r="H24" s="12" t="s">
        <v>25</v>
      </c>
      <c r="I24" s="7">
        <v>50</v>
      </c>
      <c r="J24" s="7"/>
      <c r="K24" s="8"/>
      <c r="L24" s="9" t="str">
        <f t="shared" si="7"/>
        <v/>
      </c>
      <c r="M24" s="10"/>
      <c r="N24" s="11">
        <f t="shared" si="5"/>
        <v>0</v>
      </c>
    </row>
    <row r="25" spans="1:14" x14ac:dyDescent="0.25">
      <c r="A25" s="6" t="s">
        <v>21</v>
      </c>
      <c r="B25" s="7">
        <v>56</v>
      </c>
      <c r="C25" s="7"/>
      <c r="D25" s="8"/>
      <c r="E25" s="9" t="str">
        <f t="shared" si="6"/>
        <v/>
      </c>
      <c r="F25" s="10"/>
      <c r="G25" s="11">
        <f t="shared" si="4"/>
        <v>0</v>
      </c>
      <c r="H25" s="12" t="s">
        <v>27</v>
      </c>
      <c r="I25" s="7">
        <v>77</v>
      </c>
      <c r="J25" s="7"/>
      <c r="K25" s="8"/>
      <c r="L25" s="9" t="str">
        <f t="shared" si="7"/>
        <v/>
      </c>
      <c r="M25" s="10"/>
      <c r="N25" s="11">
        <f t="shared" si="5"/>
        <v>0</v>
      </c>
    </row>
    <row r="26" spans="1:14" x14ac:dyDescent="0.25">
      <c r="A26" s="6" t="s">
        <v>15</v>
      </c>
      <c r="B26" s="7">
        <v>79</v>
      </c>
      <c r="C26" s="7"/>
      <c r="D26" s="8"/>
      <c r="E26" s="9" t="str">
        <f t="shared" si="6"/>
        <v/>
      </c>
      <c r="F26" s="10"/>
      <c r="G26" s="11">
        <f t="shared" si="4"/>
        <v>0</v>
      </c>
      <c r="H26" s="12" t="s">
        <v>26</v>
      </c>
      <c r="I26" s="7">
        <v>111</v>
      </c>
      <c r="J26" s="7"/>
      <c r="K26" s="8"/>
      <c r="L26" s="9" t="str">
        <f t="shared" si="7"/>
        <v/>
      </c>
      <c r="M26" s="10"/>
      <c r="N26" s="11">
        <f t="shared" si="5"/>
        <v>0</v>
      </c>
    </row>
    <row r="27" spans="1:14" x14ac:dyDescent="0.25">
      <c r="A27" s="6"/>
      <c r="B27" s="7"/>
      <c r="C27" s="7"/>
      <c r="D27" s="8"/>
      <c r="E27" s="9" t="str">
        <f t="shared" si="6"/>
        <v/>
      </c>
      <c r="F27" s="10"/>
      <c r="G27" s="11" t="str">
        <f t="shared" si="4"/>
        <v/>
      </c>
      <c r="H27" s="12"/>
      <c r="I27" s="7"/>
      <c r="J27" s="7"/>
      <c r="K27" s="8"/>
      <c r="L27" s="9" t="str">
        <f t="shared" si="7"/>
        <v/>
      </c>
      <c r="M27" s="10"/>
      <c r="N27" s="11" t="str">
        <f t="shared" si="5"/>
        <v/>
      </c>
    </row>
    <row r="28" spans="1:14" x14ac:dyDescent="0.25">
      <c r="A28" s="6"/>
      <c r="B28" s="7"/>
      <c r="C28" s="7"/>
      <c r="D28" s="8"/>
      <c r="E28" s="9" t="str">
        <f t="shared" si="6"/>
        <v/>
      </c>
      <c r="F28" s="10"/>
      <c r="G28" s="11" t="str">
        <f t="shared" si="4"/>
        <v/>
      </c>
      <c r="H28" s="12"/>
      <c r="I28" s="7"/>
      <c r="J28" s="7"/>
      <c r="K28" s="8"/>
      <c r="L28" s="9" t="str">
        <f t="shared" si="7"/>
        <v/>
      </c>
      <c r="M28" s="10"/>
      <c r="N28" s="11" t="str">
        <f t="shared" si="5"/>
        <v/>
      </c>
    </row>
    <row r="29" spans="1:14" x14ac:dyDescent="0.25">
      <c r="A29" s="20"/>
      <c r="B29" s="4"/>
      <c r="C29" s="4"/>
      <c r="D29" s="4"/>
      <c r="E29" s="4"/>
      <c r="F29" s="4" t="s">
        <v>8</v>
      </c>
      <c r="G29" s="4">
        <f>SUM(G19:G28)</f>
        <v>0</v>
      </c>
      <c r="H29" s="20" t="s">
        <v>9</v>
      </c>
      <c r="I29" s="4">
        <f>G29-N29</f>
        <v>0</v>
      </c>
      <c r="J29" s="4"/>
      <c r="K29" s="4"/>
      <c r="L29" s="4"/>
      <c r="M29" s="4" t="s">
        <v>8</v>
      </c>
      <c r="N29" s="4">
        <f>SUM(N19:N28)</f>
        <v>0</v>
      </c>
    </row>
    <row r="30" spans="1:14" x14ac:dyDescent="0.25">
      <c r="A30" s="20"/>
      <c r="B30" s="4"/>
      <c r="C30" s="4"/>
      <c r="D30" s="4"/>
      <c r="E30" s="4"/>
      <c r="F30" s="4" t="s">
        <v>10</v>
      </c>
      <c r="G30" s="4">
        <f>G14+G29</f>
        <v>69.055088188274766</v>
      </c>
      <c r="H30" s="20" t="s">
        <v>9</v>
      </c>
      <c r="I30" s="4">
        <f>G30-N30</f>
        <v>1.7256509588375337</v>
      </c>
      <c r="J30" s="4"/>
      <c r="K30" s="4"/>
      <c r="L30" s="4"/>
      <c r="M30" s="4" t="s">
        <v>10</v>
      </c>
      <c r="N30" s="4">
        <f>N14+N29</f>
        <v>67.329437229437232</v>
      </c>
    </row>
    <row r="31" spans="1:14" ht="15.75" thickBot="1" x14ac:dyDescent="0.3">
      <c r="A31" s="20"/>
      <c r="B31" s="4"/>
      <c r="C31" s="4"/>
      <c r="D31" s="4"/>
      <c r="E31" s="4"/>
      <c r="F31" s="4"/>
      <c r="G31" s="4"/>
      <c r="H31" s="20"/>
      <c r="I31" s="4"/>
      <c r="J31" s="4"/>
      <c r="K31" s="4"/>
      <c r="L31" s="4"/>
      <c r="M31" s="4"/>
      <c r="N31" s="4"/>
    </row>
    <row r="32" spans="1:14" ht="15.75" thickBot="1" x14ac:dyDescent="0.3">
      <c r="A32" s="21"/>
      <c r="B32" s="22"/>
      <c r="C32" s="22"/>
      <c r="D32" s="22"/>
      <c r="E32" s="22"/>
      <c r="F32" s="22" t="s">
        <v>11</v>
      </c>
      <c r="G32" s="22"/>
      <c r="H32" s="26" t="str">
        <f>IF(N30&gt;G30,H17,A17)</f>
        <v>BBC De Eekhoorn</v>
      </c>
      <c r="I32" s="27"/>
      <c r="J32" s="26">
        <f>+G30-N30</f>
        <v>1.7256509588375337</v>
      </c>
      <c r="K32" s="26"/>
      <c r="L32" s="26"/>
      <c r="M32" s="26"/>
      <c r="N32" s="19"/>
    </row>
  </sheetData>
  <sheetProtection sheet="1" objects="1" scenarios="1"/>
  <mergeCells count="3">
    <mergeCell ref="A1:N1"/>
    <mergeCell ref="H32:I32"/>
    <mergeCell ref="J32:M32"/>
  </mergeCells>
  <conditionalFormatting sqref="H32">
    <cfRule type="cellIs" dxfId="29" priority="1" operator="greaterThan">
      <formula>$G$30</formula>
    </cfRule>
    <cfRule type="cellIs" dxfId="28" priority="2" operator="greaterThan">
      <formula>$N$30</formula>
    </cfRule>
  </conditionalFormatting>
  <conditionalFormatting sqref="G4:G13">
    <cfRule type="expression" priority="19">
      <formula>ISNB</formula>
    </cfRule>
  </conditionalFormatting>
  <conditionalFormatting sqref="G4:G13">
    <cfRule type="expression" priority="17" stopIfTrue="1">
      <formula>ISERROR(G4)</formula>
    </cfRule>
    <cfRule type="expression" priority="18">
      <formula>isfout</formula>
    </cfRule>
  </conditionalFormatting>
  <conditionalFormatting sqref="N19:N28">
    <cfRule type="expression" priority="16">
      <formula>ISNB</formula>
    </cfRule>
  </conditionalFormatting>
  <conditionalFormatting sqref="N19:N28">
    <cfRule type="expression" priority="14" stopIfTrue="1">
      <formula>ISERROR(N19)</formula>
    </cfRule>
    <cfRule type="expression" priority="15">
      <formula>isfout</formula>
    </cfRule>
  </conditionalFormatting>
  <conditionalFormatting sqref="G19:G28">
    <cfRule type="expression" priority="13">
      <formula>ISNB</formula>
    </cfRule>
  </conditionalFormatting>
  <conditionalFormatting sqref="G19:G28">
    <cfRule type="expression" priority="11" stopIfTrue="1">
      <formula>ISERROR(G19)</formula>
    </cfRule>
    <cfRule type="expression" priority="12">
      <formula>isfout</formula>
    </cfRule>
  </conditionalFormatting>
  <conditionalFormatting sqref="N14">
    <cfRule type="cellIs" dxfId="27" priority="8" operator="greaterThan">
      <formula>89.754</formula>
    </cfRule>
    <cfRule type="cellIs" dxfId="26" priority="9" operator="greaterThan">
      <formula>89.754</formula>
    </cfRule>
    <cfRule type="cellIs" dxfId="25" priority="10" operator="greaterThan">
      <formula>$G$14</formula>
    </cfRule>
  </conditionalFormatting>
  <conditionalFormatting sqref="G14">
    <cfRule type="cellIs" dxfId="24" priority="7" operator="greaterThan">
      <formula>$N$14</formula>
    </cfRule>
  </conditionalFormatting>
  <conditionalFormatting sqref="G32">
    <cfRule type="cellIs" dxfId="23" priority="5" operator="greaterThan">
      <formula>$G$30</formula>
    </cfRule>
    <cfRule type="cellIs" dxfId="22" priority="6" operator="greaterThan">
      <formula>$N$30</formula>
    </cfRule>
  </conditionalFormatting>
  <conditionalFormatting sqref="N30">
    <cfRule type="cellIs" dxfId="21" priority="4" operator="greaterThan">
      <formula>$G$30</formula>
    </cfRule>
  </conditionalFormatting>
  <conditionalFormatting sqref="G30">
    <cfRule type="cellIs" dxfId="20" priority="3" operator="greaterThan">
      <formula>$N$30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B7F25-E5D2-415C-AA50-F3DBA1388304}">
  <dimension ref="A1:N32"/>
  <sheetViews>
    <sheetView tabSelected="1" topLeftCell="A7" workbookViewId="0">
      <selection activeCell="M27" sqref="M27"/>
    </sheetView>
  </sheetViews>
  <sheetFormatPr defaultRowHeight="15" x14ac:dyDescent="0.25"/>
  <sheetData>
    <row r="1" spans="1:14" ht="15.75" thickBot="1" x14ac:dyDescent="0.3">
      <c r="A1" s="23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x14ac:dyDescent="0.25">
      <c r="A2" s="1" t="s">
        <v>0</v>
      </c>
      <c r="B2" s="2"/>
      <c r="C2" s="2"/>
      <c r="D2" s="3"/>
      <c r="E2" s="3"/>
      <c r="F2" s="3"/>
      <c r="G2" s="4"/>
      <c r="H2" s="5" t="s">
        <v>13</v>
      </c>
      <c r="I2" s="2"/>
      <c r="J2" s="2"/>
      <c r="K2" s="3"/>
      <c r="L2" s="3"/>
      <c r="M2" s="3"/>
      <c r="N2" s="4"/>
    </row>
    <row r="3" spans="1:14" x14ac:dyDescent="0.25">
      <c r="A3" s="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5" t="s">
        <v>1</v>
      </c>
      <c r="I3" s="3" t="s">
        <v>2</v>
      </c>
      <c r="J3" s="3" t="s">
        <v>3</v>
      </c>
      <c r="K3" s="3" t="s">
        <v>4</v>
      </c>
      <c r="L3" s="3" t="s">
        <v>5</v>
      </c>
      <c r="M3" s="3" t="s">
        <v>6</v>
      </c>
      <c r="N3" s="4" t="s">
        <v>7</v>
      </c>
    </row>
    <row r="4" spans="1:14" x14ac:dyDescent="0.25">
      <c r="A4" s="6" t="s">
        <v>18</v>
      </c>
      <c r="B4" s="7">
        <v>32</v>
      </c>
      <c r="C4" s="7">
        <v>32</v>
      </c>
      <c r="D4" s="8">
        <v>16</v>
      </c>
      <c r="E4" s="9">
        <f>IF(ISERROR(C4/D4),"",(C4/D4))</f>
        <v>2</v>
      </c>
      <c r="F4" s="10">
        <v>7</v>
      </c>
      <c r="G4" s="11">
        <f t="shared" ref="G4:G13" si="0">IF(ISERROR(C4/B4*10),"",C4/B4*10)</f>
        <v>10</v>
      </c>
      <c r="H4" s="12" t="s">
        <v>23</v>
      </c>
      <c r="I4" s="7">
        <v>20</v>
      </c>
      <c r="J4" s="7">
        <v>13</v>
      </c>
      <c r="K4" s="8">
        <v>16</v>
      </c>
      <c r="L4" s="9">
        <f>IF(ISERROR(J4/K4),"",(J4/K4))</f>
        <v>0.8125</v>
      </c>
      <c r="M4" s="10">
        <v>4</v>
      </c>
      <c r="N4" s="11">
        <f t="shared" ref="N4:N13" si="1">IF(ISERROR(J4/I4*10),"",J4/I4*10)</f>
        <v>6.5</v>
      </c>
    </row>
    <row r="5" spans="1:14" x14ac:dyDescent="0.25">
      <c r="A5" s="6" t="s">
        <v>22</v>
      </c>
      <c r="B5" s="7">
        <v>41</v>
      </c>
      <c r="C5" s="7">
        <v>41</v>
      </c>
      <c r="D5" s="8">
        <v>18</v>
      </c>
      <c r="E5" s="9">
        <f t="shared" ref="E5:E13" si="2">IF(ISERROR(C5/D5),"",(C5/D5))</f>
        <v>2.2777777777777777</v>
      </c>
      <c r="F5" s="10">
        <v>11</v>
      </c>
      <c r="G5" s="11">
        <f t="shared" si="0"/>
        <v>10</v>
      </c>
      <c r="H5" s="12" t="s">
        <v>30</v>
      </c>
      <c r="I5" s="7">
        <v>25</v>
      </c>
      <c r="J5" s="7">
        <v>23</v>
      </c>
      <c r="K5" s="8">
        <v>18</v>
      </c>
      <c r="L5" s="9">
        <f t="shared" ref="L5:L13" si="3">IF(ISERROR(J5/K5),"",(J5/K5))</f>
        <v>1.2777777777777777</v>
      </c>
      <c r="M5" s="10">
        <v>5</v>
      </c>
      <c r="N5" s="11">
        <f t="shared" si="1"/>
        <v>9.2000000000000011</v>
      </c>
    </row>
    <row r="6" spans="1:14" x14ac:dyDescent="0.25">
      <c r="A6" s="6" t="s">
        <v>19</v>
      </c>
      <c r="B6" s="7">
        <v>42</v>
      </c>
      <c r="C6" s="7">
        <v>26</v>
      </c>
      <c r="D6" s="8">
        <v>23</v>
      </c>
      <c r="E6" s="9">
        <f t="shared" si="2"/>
        <v>1.1304347826086956</v>
      </c>
      <c r="F6" s="10">
        <v>5</v>
      </c>
      <c r="G6" s="11">
        <f t="shared" si="0"/>
        <v>6.1904761904761907</v>
      </c>
      <c r="H6" s="12" t="s">
        <v>24</v>
      </c>
      <c r="I6" s="7">
        <v>30</v>
      </c>
      <c r="J6" s="7">
        <v>30</v>
      </c>
      <c r="K6" s="8">
        <v>23</v>
      </c>
      <c r="L6" s="9">
        <f t="shared" si="3"/>
        <v>1.3043478260869565</v>
      </c>
      <c r="M6" s="10">
        <v>5</v>
      </c>
      <c r="N6" s="11">
        <f t="shared" si="1"/>
        <v>10</v>
      </c>
    </row>
    <row r="7" spans="1:14" x14ac:dyDescent="0.25">
      <c r="A7" s="6" t="s">
        <v>17</v>
      </c>
      <c r="B7" s="7">
        <v>46</v>
      </c>
      <c r="C7" s="7">
        <v>19</v>
      </c>
      <c r="D7" s="8">
        <v>16</v>
      </c>
      <c r="E7" s="9">
        <f t="shared" si="2"/>
        <v>1.1875</v>
      </c>
      <c r="F7" s="10">
        <v>5</v>
      </c>
      <c r="G7" s="11">
        <f t="shared" si="0"/>
        <v>4.1304347826086953</v>
      </c>
      <c r="H7" s="12" t="s">
        <v>29</v>
      </c>
      <c r="I7" s="7">
        <v>39</v>
      </c>
      <c r="J7" s="7">
        <v>39</v>
      </c>
      <c r="K7" s="8">
        <v>16</v>
      </c>
      <c r="L7" s="9">
        <f t="shared" si="3"/>
        <v>2.4375</v>
      </c>
      <c r="M7" s="10">
        <v>9</v>
      </c>
      <c r="N7" s="11">
        <f t="shared" si="1"/>
        <v>10</v>
      </c>
    </row>
    <row r="8" spans="1:14" x14ac:dyDescent="0.25">
      <c r="A8" s="6" t="s">
        <v>16</v>
      </c>
      <c r="B8" s="7">
        <v>50</v>
      </c>
      <c r="C8" s="7">
        <v>50</v>
      </c>
      <c r="D8" s="8">
        <v>24</v>
      </c>
      <c r="E8" s="9">
        <f t="shared" si="2"/>
        <v>2.0833333333333335</v>
      </c>
      <c r="F8" s="10">
        <v>12</v>
      </c>
      <c r="G8" s="11">
        <f t="shared" si="0"/>
        <v>10</v>
      </c>
      <c r="H8" s="12" t="s">
        <v>28</v>
      </c>
      <c r="I8" s="7">
        <v>42</v>
      </c>
      <c r="J8" s="7">
        <v>38</v>
      </c>
      <c r="K8" s="8">
        <v>24</v>
      </c>
      <c r="L8" s="9">
        <f t="shared" si="3"/>
        <v>1.5833333333333333</v>
      </c>
      <c r="M8" s="10">
        <v>5</v>
      </c>
      <c r="N8" s="11">
        <f t="shared" si="1"/>
        <v>9.0476190476190474</v>
      </c>
    </row>
    <row r="9" spans="1:14" x14ac:dyDescent="0.25">
      <c r="A9" s="6" t="s">
        <v>20</v>
      </c>
      <c r="B9" s="7">
        <v>55</v>
      </c>
      <c r="C9" s="7">
        <v>55</v>
      </c>
      <c r="D9" s="8">
        <v>23</v>
      </c>
      <c r="E9" s="9">
        <f t="shared" si="2"/>
        <v>2.3913043478260869</v>
      </c>
      <c r="F9" s="10">
        <v>8</v>
      </c>
      <c r="G9" s="11">
        <f t="shared" si="0"/>
        <v>10</v>
      </c>
      <c r="H9" s="12" t="s">
        <v>25</v>
      </c>
      <c r="I9" s="7">
        <v>50</v>
      </c>
      <c r="J9" s="7">
        <v>22</v>
      </c>
      <c r="K9" s="8">
        <v>23</v>
      </c>
      <c r="L9" s="9">
        <f t="shared" si="3"/>
        <v>0.95652173913043481</v>
      </c>
      <c r="M9" s="10">
        <v>7</v>
      </c>
      <c r="N9" s="11">
        <f t="shared" si="1"/>
        <v>4.4000000000000004</v>
      </c>
    </row>
    <row r="10" spans="1:14" x14ac:dyDescent="0.25">
      <c r="A10" s="6" t="s">
        <v>21</v>
      </c>
      <c r="B10" s="7">
        <v>56</v>
      </c>
      <c r="C10" s="7">
        <v>56</v>
      </c>
      <c r="D10" s="8">
        <v>25</v>
      </c>
      <c r="E10" s="9">
        <f t="shared" si="2"/>
        <v>2.2400000000000002</v>
      </c>
      <c r="F10" s="10">
        <v>15</v>
      </c>
      <c r="G10" s="11">
        <f t="shared" si="0"/>
        <v>10</v>
      </c>
      <c r="H10" s="12" t="s">
        <v>27</v>
      </c>
      <c r="I10" s="7">
        <v>77</v>
      </c>
      <c r="J10" s="7">
        <v>63</v>
      </c>
      <c r="K10" s="8">
        <v>25</v>
      </c>
      <c r="L10" s="9">
        <f t="shared" si="3"/>
        <v>2.52</v>
      </c>
      <c r="M10" s="10">
        <v>9</v>
      </c>
      <c r="N10" s="11">
        <f t="shared" si="1"/>
        <v>8.1818181818181817</v>
      </c>
    </row>
    <row r="11" spans="1:14" x14ac:dyDescent="0.25">
      <c r="A11" s="6" t="s">
        <v>15</v>
      </c>
      <c r="B11" s="7">
        <v>79</v>
      </c>
      <c r="C11" s="7">
        <v>69</v>
      </c>
      <c r="D11" s="8">
        <v>27</v>
      </c>
      <c r="E11" s="9">
        <f t="shared" si="2"/>
        <v>2.5555555555555554</v>
      </c>
      <c r="F11" s="10">
        <v>15</v>
      </c>
      <c r="G11" s="11">
        <f t="shared" si="0"/>
        <v>8.7341772151898738</v>
      </c>
      <c r="H11" s="12" t="s">
        <v>26</v>
      </c>
      <c r="I11" s="7">
        <v>111</v>
      </c>
      <c r="J11" s="7">
        <v>111</v>
      </c>
      <c r="K11" s="8">
        <v>27</v>
      </c>
      <c r="L11" s="9">
        <f t="shared" si="3"/>
        <v>4.1111111111111107</v>
      </c>
      <c r="M11" s="10">
        <v>16</v>
      </c>
      <c r="N11" s="11">
        <f t="shared" si="1"/>
        <v>10</v>
      </c>
    </row>
    <row r="12" spans="1:14" x14ac:dyDescent="0.25">
      <c r="A12" s="6"/>
      <c r="B12" s="7"/>
      <c r="C12" s="7"/>
      <c r="D12" s="8"/>
      <c r="E12" s="9" t="str">
        <f t="shared" si="2"/>
        <v/>
      </c>
      <c r="F12" s="10"/>
      <c r="G12" s="11" t="str">
        <f t="shared" si="0"/>
        <v/>
      </c>
      <c r="H12" s="12"/>
      <c r="I12" s="7"/>
      <c r="J12" s="7"/>
      <c r="K12" s="8"/>
      <c r="L12" s="9" t="str">
        <f t="shared" si="3"/>
        <v/>
      </c>
      <c r="M12" s="10"/>
      <c r="N12" s="11" t="str">
        <f t="shared" si="1"/>
        <v/>
      </c>
    </row>
    <row r="13" spans="1:14" x14ac:dyDescent="0.25">
      <c r="A13" s="6"/>
      <c r="B13" s="7"/>
      <c r="C13" s="7"/>
      <c r="D13" s="8"/>
      <c r="E13" s="9" t="str">
        <f t="shared" si="2"/>
        <v/>
      </c>
      <c r="F13" s="10"/>
      <c r="G13" s="11" t="str">
        <f t="shared" si="0"/>
        <v/>
      </c>
      <c r="H13" s="12"/>
      <c r="I13" s="7"/>
      <c r="J13" s="7"/>
      <c r="K13" s="8"/>
      <c r="L13" s="9" t="str">
        <f t="shared" si="3"/>
        <v/>
      </c>
      <c r="M13" s="10"/>
      <c r="N13" s="11" t="str">
        <f t="shared" si="1"/>
        <v/>
      </c>
    </row>
    <row r="14" spans="1:14" x14ac:dyDescent="0.25">
      <c r="A14" s="5"/>
      <c r="B14" s="3"/>
      <c r="C14" s="3"/>
      <c r="D14" s="3"/>
      <c r="E14" s="3"/>
      <c r="F14" s="3" t="s">
        <v>8</v>
      </c>
      <c r="G14" s="4">
        <f>SUM(G4:G13)</f>
        <v>69.055088188274766</v>
      </c>
      <c r="H14" s="5"/>
      <c r="I14" s="3"/>
      <c r="J14" s="3"/>
      <c r="K14" s="3"/>
      <c r="L14" s="3"/>
      <c r="M14" s="3" t="s">
        <v>8</v>
      </c>
      <c r="N14" s="4">
        <f>SUM(N4:N13)</f>
        <v>67.329437229437232</v>
      </c>
    </row>
    <row r="15" spans="1:14" x14ac:dyDescent="0.25">
      <c r="A15" s="5"/>
      <c r="B15" s="3"/>
      <c r="C15" s="3"/>
      <c r="D15" s="3"/>
      <c r="E15" s="3"/>
      <c r="F15" s="3"/>
      <c r="G15" s="4"/>
      <c r="H15" s="5"/>
      <c r="I15" s="3"/>
      <c r="J15" s="3"/>
      <c r="K15" s="3"/>
      <c r="L15" s="3"/>
      <c r="M15" s="3"/>
      <c r="N15" s="4"/>
    </row>
    <row r="16" spans="1:14" ht="15.75" thickBot="1" x14ac:dyDescent="0.3">
      <c r="A16" s="5"/>
      <c r="B16" s="3"/>
      <c r="C16" s="3"/>
      <c r="D16" s="3"/>
      <c r="E16" s="3"/>
      <c r="F16" s="3"/>
      <c r="G16" s="13" t="s">
        <v>9</v>
      </c>
      <c r="H16" s="14">
        <f>G14-N14</f>
        <v>1.7256509588375337</v>
      </c>
      <c r="I16" s="3"/>
      <c r="J16" s="3"/>
      <c r="K16" s="3"/>
      <c r="L16" s="3"/>
      <c r="M16" s="3"/>
      <c r="N16" s="4"/>
    </row>
    <row r="17" spans="1:14" ht="15.75" thickBot="1" x14ac:dyDescent="0.3">
      <c r="A17" s="15" t="str">
        <f>A2</f>
        <v>BBC De Eekhoorn</v>
      </c>
      <c r="B17" s="16"/>
      <c r="C17" s="16"/>
      <c r="D17" s="17"/>
      <c r="E17" s="17"/>
      <c r="F17" s="17"/>
      <c r="G17" s="22"/>
      <c r="H17" s="18" t="str">
        <f>H2</f>
        <v>BC Pax</v>
      </c>
      <c r="I17" s="16"/>
      <c r="J17" s="16"/>
      <c r="K17" s="17"/>
      <c r="L17" s="17"/>
      <c r="M17" s="17"/>
      <c r="N17" s="19"/>
    </row>
    <row r="18" spans="1:14" x14ac:dyDescent="0.25">
      <c r="A18" s="5" t="s">
        <v>1</v>
      </c>
      <c r="B18" s="3" t="s">
        <v>2</v>
      </c>
      <c r="C18" s="3" t="s">
        <v>3</v>
      </c>
      <c r="D18" s="3" t="s">
        <v>4</v>
      </c>
      <c r="E18" s="3" t="s">
        <v>5</v>
      </c>
      <c r="F18" s="3" t="s">
        <v>6</v>
      </c>
      <c r="G18" s="4" t="s">
        <v>7</v>
      </c>
      <c r="H18" s="5" t="s">
        <v>1</v>
      </c>
      <c r="I18" s="3" t="s">
        <v>2</v>
      </c>
      <c r="J18" s="3" t="s">
        <v>3</v>
      </c>
      <c r="K18" s="3" t="s">
        <v>4</v>
      </c>
      <c r="L18" s="3" t="s">
        <v>5</v>
      </c>
      <c r="M18" s="3" t="s">
        <v>6</v>
      </c>
      <c r="N18" s="4" t="s">
        <v>7</v>
      </c>
    </row>
    <row r="19" spans="1:14" x14ac:dyDescent="0.25">
      <c r="A19" s="6" t="s">
        <v>18</v>
      </c>
      <c r="B19" s="7">
        <v>32</v>
      </c>
      <c r="C19" s="7">
        <v>32</v>
      </c>
      <c r="D19" s="8">
        <v>22</v>
      </c>
      <c r="E19" s="9">
        <f>IF(ISERROR(C19/D19),"",(C19/D19))</f>
        <v>1.4545454545454546</v>
      </c>
      <c r="F19" s="10">
        <v>9</v>
      </c>
      <c r="G19" s="11">
        <f t="shared" ref="G19:G26" si="4">IF(ISERROR(C19/B19*10),"",C19/B19*10)</f>
        <v>10</v>
      </c>
      <c r="H19" s="12" t="s">
        <v>23</v>
      </c>
      <c r="I19" s="7">
        <v>20</v>
      </c>
      <c r="J19" s="7">
        <v>13</v>
      </c>
      <c r="K19" s="8">
        <v>22</v>
      </c>
      <c r="L19" s="9">
        <f>IF(ISERROR(J19/K19),"",(J19/K19))</f>
        <v>0.59090909090909094</v>
      </c>
      <c r="M19" s="10">
        <v>5</v>
      </c>
      <c r="N19" s="11">
        <f t="shared" ref="N19:N26" si="5">IF(ISERROR(J19/I19*10),"",J19/I19*10)</f>
        <v>6.5</v>
      </c>
    </row>
    <row r="20" spans="1:14" x14ac:dyDescent="0.25">
      <c r="A20" s="6" t="s">
        <v>19</v>
      </c>
      <c r="B20" s="7">
        <v>42</v>
      </c>
      <c r="C20" s="7">
        <v>39</v>
      </c>
      <c r="D20" s="8">
        <v>23</v>
      </c>
      <c r="E20" s="9">
        <f t="shared" ref="E20:E28" si="6">IF(ISERROR(C20/D20),"",(C20/D20))</f>
        <v>1.6956521739130435</v>
      </c>
      <c r="F20" s="10">
        <v>7</v>
      </c>
      <c r="G20" s="11">
        <f t="shared" si="4"/>
        <v>9.2857142857142865</v>
      </c>
      <c r="H20" s="12" t="s">
        <v>30</v>
      </c>
      <c r="I20" s="7">
        <v>25</v>
      </c>
      <c r="J20" s="7">
        <v>25</v>
      </c>
      <c r="K20" s="8">
        <v>23</v>
      </c>
      <c r="L20" s="9">
        <f t="shared" ref="L20:L28" si="7">IF(ISERROR(J20/K20),"",(J20/K20))</f>
        <v>1.0869565217391304</v>
      </c>
      <c r="M20" s="10">
        <v>4</v>
      </c>
      <c r="N20" s="11">
        <f t="shared" si="5"/>
        <v>10</v>
      </c>
    </row>
    <row r="21" spans="1:14" x14ac:dyDescent="0.25">
      <c r="A21" s="6" t="s">
        <v>17</v>
      </c>
      <c r="B21" s="7">
        <v>46</v>
      </c>
      <c r="C21" s="7">
        <v>34</v>
      </c>
      <c r="D21" s="8">
        <v>23</v>
      </c>
      <c r="E21" s="9">
        <f t="shared" si="6"/>
        <v>1.4782608695652173</v>
      </c>
      <c r="F21" s="10">
        <v>8</v>
      </c>
      <c r="G21" s="11">
        <f t="shared" si="4"/>
        <v>7.391304347826086</v>
      </c>
      <c r="H21" s="12" t="s">
        <v>26</v>
      </c>
      <c r="I21" s="7">
        <v>32</v>
      </c>
      <c r="J21" s="7">
        <v>32</v>
      </c>
      <c r="K21" s="8">
        <v>23</v>
      </c>
      <c r="L21" s="9">
        <f t="shared" si="7"/>
        <v>1.3913043478260869</v>
      </c>
      <c r="M21" s="10">
        <v>7</v>
      </c>
      <c r="N21" s="11">
        <f t="shared" si="5"/>
        <v>10</v>
      </c>
    </row>
    <row r="22" spans="1:14" x14ac:dyDescent="0.25">
      <c r="A22" s="6" t="s">
        <v>16</v>
      </c>
      <c r="B22" s="7">
        <v>50</v>
      </c>
      <c r="C22" s="7">
        <v>39</v>
      </c>
      <c r="D22" s="8">
        <v>18</v>
      </c>
      <c r="E22" s="9">
        <f t="shared" si="6"/>
        <v>2.1666666666666665</v>
      </c>
      <c r="F22" s="10">
        <v>11</v>
      </c>
      <c r="G22" s="11">
        <f t="shared" si="4"/>
        <v>7.8000000000000007</v>
      </c>
      <c r="H22" s="12" t="s">
        <v>29</v>
      </c>
      <c r="I22" s="7">
        <v>39</v>
      </c>
      <c r="J22" s="7">
        <v>39</v>
      </c>
      <c r="K22" s="8">
        <v>18</v>
      </c>
      <c r="L22" s="9">
        <f t="shared" si="7"/>
        <v>2.1666666666666665</v>
      </c>
      <c r="M22" s="10">
        <v>7</v>
      </c>
      <c r="N22" s="11">
        <f t="shared" si="5"/>
        <v>10</v>
      </c>
    </row>
    <row r="23" spans="1:14" x14ac:dyDescent="0.25">
      <c r="A23" s="6" t="s">
        <v>20</v>
      </c>
      <c r="B23" s="7">
        <v>55</v>
      </c>
      <c r="C23" s="7">
        <v>51</v>
      </c>
      <c r="D23" s="8">
        <v>24</v>
      </c>
      <c r="E23" s="9">
        <f t="shared" si="6"/>
        <v>2.125</v>
      </c>
      <c r="F23" s="10">
        <v>7</v>
      </c>
      <c r="G23" s="11">
        <f t="shared" si="4"/>
        <v>9.2727272727272734</v>
      </c>
      <c r="H23" s="12" t="s">
        <v>34</v>
      </c>
      <c r="I23" s="7">
        <v>66</v>
      </c>
      <c r="J23" s="7">
        <v>66</v>
      </c>
      <c r="K23" s="8">
        <v>24</v>
      </c>
      <c r="L23" s="9">
        <f t="shared" si="7"/>
        <v>2.75</v>
      </c>
      <c r="M23" s="10">
        <v>8</v>
      </c>
      <c r="N23" s="11">
        <f t="shared" si="5"/>
        <v>10</v>
      </c>
    </row>
    <row r="24" spans="1:14" x14ac:dyDescent="0.25">
      <c r="A24" s="6" t="s">
        <v>21</v>
      </c>
      <c r="B24" s="7">
        <v>56</v>
      </c>
      <c r="C24" s="7">
        <v>56</v>
      </c>
      <c r="D24" s="8">
        <v>12</v>
      </c>
      <c r="E24" s="9">
        <f t="shared" si="6"/>
        <v>4.666666666666667</v>
      </c>
      <c r="F24" s="10">
        <v>9</v>
      </c>
      <c r="G24" s="11">
        <f t="shared" si="4"/>
        <v>10</v>
      </c>
      <c r="H24" s="12" t="s">
        <v>32</v>
      </c>
      <c r="I24" s="7">
        <v>77</v>
      </c>
      <c r="J24" s="7">
        <v>29</v>
      </c>
      <c r="K24" s="8">
        <v>12</v>
      </c>
      <c r="L24" s="9">
        <f t="shared" si="7"/>
        <v>2.4166666666666665</v>
      </c>
      <c r="M24" s="10">
        <v>8</v>
      </c>
      <c r="N24" s="11">
        <f t="shared" si="5"/>
        <v>3.7662337662337664</v>
      </c>
    </row>
    <row r="25" spans="1:14" x14ac:dyDescent="0.25">
      <c r="A25" s="6" t="s">
        <v>31</v>
      </c>
      <c r="B25" s="7">
        <v>62</v>
      </c>
      <c r="C25" s="7">
        <v>35</v>
      </c>
      <c r="D25" s="8">
        <v>22</v>
      </c>
      <c r="E25" s="9">
        <f t="shared" si="6"/>
        <v>1.5909090909090908</v>
      </c>
      <c r="F25" s="10">
        <v>7</v>
      </c>
      <c r="G25" s="11">
        <f t="shared" si="4"/>
        <v>5.645161290322581</v>
      </c>
      <c r="H25" s="12" t="s">
        <v>33</v>
      </c>
      <c r="I25" s="7">
        <v>82</v>
      </c>
      <c r="J25" s="7">
        <v>82</v>
      </c>
      <c r="K25" s="8">
        <v>22</v>
      </c>
      <c r="L25" s="9">
        <f t="shared" si="7"/>
        <v>3.7272727272727271</v>
      </c>
      <c r="M25" s="10">
        <v>12</v>
      </c>
      <c r="N25" s="11">
        <f t="shared" si="5"/>
        <v>10</v>
      </c>
    </row>
    <row r="26" spans="1:14" x14ac:dyDescent="0.25">
      <c r="A26" s="6" t="s">
        <v>15</v>
      </c>
      <c r="B26" s="7">
        <v>79</v>
      </c>
      <c r="C26" s="7">
        <v>60</v>
      </c>
      <c r="D26" s="8">
        <v>19</v>
      </c>
      <c r="E26" s="9">
        <f t="shared" si="6"/>
        <v>3.1578947368421053</v>
      </c>
      <c r="F26" s="10">
        <v>18</v>
      </c>
      <c r="G26" s="11">
        <f t="shared" si="4"/>
        <v>7.59493670886076</v>
      </c>
      <c r="H26" s="12" t="s">
        <v>26</v>
      </c>
      <c r="I26" s="7">
        <v>111</v>
      </c>
      <c r="J26" s="7">
        <v>111</v>
      </c>
      <c r="K26" s="8">
        <v>19</v>
      </c>
      <c r="L26" s="9">
        <f t="shared" si="7"/>
        <v>5.8421052631578947</v>
      </c>
      <c r="M26" s="10">
        <v>38</v>
      </c>
      <c r="N26" s="11">
        <f t="shared" si="5"/>
        <v>10</v>
      </c>
    </row>
    <row r="27" spans="1:14" x14ac:dyDescent="0.25">
      <c r="C27" s="7"/>
      <c r="D27" s="8"/>
      <c r="E27" s="9" t="str">
        <f t="shared" si="6"/>
        <v/>
      </c>
      <c r="F27" s="10"/>
      <c r="G27" s="11"/>
      <c r="H27" s="12"/>
      <c r="I27" s="7"/>
      <c r="J27" s="7"/>
      <c r="K27" s="8"/>
      <c r="L27" s="9" t="str">
        <f t="shared" si="7"/>
        <v/>
      </c>
      <c r="M27" s="10"/>
      <c r="N27" s="11"/>
    </row>
    <row r="28" spans="1:14" x14ac:dyDescent="0.25">
      <c r="A28" s="6"/>
      <c r="B28" s="7"/>
      <c r="C28" s="7"/>
      <c r="D28" s="8"/>
      <c r="E28" s="9" t="str">
        <f t="shared" si="6"/>
        <v/>
      </c>
      <c r="F28" s="10"/>
      <c r="G28" s="11"/>
      <c r="H28" s="12"/>
      <c r="I28" s="7"/>
      <c r="J28" s="7"/>
      <c r="K28" s="8"/>
      <c r="L28" s="9" t="str">
        <f t="shared" si="7"/>
        <v/>
      </c>
      <c r="M28" s="10"/>
      <c r="N28" s="11" t="str">
        <f t="shared" ref="N28" si="8">IF(ISERROR(J28/I28*10),"",J28/I28*10)</f>
        <v/>
      </c>
    </row>
    <row r="29" spans="1:14" x14ac:dyDescent="0.25">
      <c r="A29" s="20"/>
      <c r="B29" s="4"/>
      <c r="C29" s="4"/>
      <c r="D29" s="4"/>
      <c r="E29" s="4"/>
      <c r="F29" s="4" t="s">
        <v>8</v>
      </c>
      <c r="G29" s="4">
        <f>SUM(G19:G28)</f>
        <v>66.989843905450982</v>
      </c>
      <c r="H29" s="20" t="s">
        <v>9</v>
      </c>
      <c r="I29" s="4">
        <f>G29-N29</f>
        <v>-3.2763898607827855</v>
      </c>
      <c r="J29" s="4"/>
      <c r="K29" s="4"/>
      <c r="L29" s="4"/>
      <c r="M29" s="4" t="s">
        <v>8</v>
      </c>
      <c r="N29" s="4">
        <f>SUM(N19:N28)</f>
        <v>70.266233766233768</v>
      </c>
    </row>
    <row r="30" spans="1:14" x14ac:dyDescent="0.25">
      <c r="A30" s="20"/>
      <c r="B30" s="4"/>
      <c r="C30" s="4"/>
      <c r="D30" s="4"/>
      <c r="E30" s="4"/>
      <c r="F30" s="4" t="s">
        <v>10</v>
      </c>
      <c r="G30" s="4">
        <f>G14+G29</f>
        <v>136.04493209372575</v>
      </c>
      <c r="H30" s="20" t="s">
        <v>9</v>
      </c>
      <c r="I30" s="4">
        <f>G30-N30</f>
        <v>-1.550738901945266</v>
      </c>
      <c r="J30" s="4"/>
      <c r="K30" s="4"/>
      <c r="L30" s="4"/>
      <c r="M30" s="4" t="s">
        <v>10</v>
      </c>
      <c r="N30" s="4">
        <f>N14+N29</f>
        <v>137.59567099567101</v>
      </c>
    </row>
    <row r="31" spans="1:14" ht="15.75" thickBot="1" x14ac:dyDescent="0.3">
      <c r="A31" s="20"/>
      <c r="B31" s="4"/>
      <c r="C31" s="4"/>
      <c r="D31" s="4"/>
      <c r="E31" s="4"/>
      <c r="F31" s="4"/>
      <c r="G31" s="4"/>
      <c r="H31" s="20"/>
      <c r="I31" s="4"/>
      <c r="J31" s="4"/>
      <c r="K31" s="4"/>
      <c r="L31" s="4"/>
      <c r="M31" s="4"/>
      <c r="N31" s="4"/>
    </row>
    <row r="32" spans="1:14" ht="15.75" thickBot="1" x14ac:dyDescent="0.3">
      <c r="A32" s="21"/>
      <c r="B32" s="22"/>
      <c r="C32" s="22"/>
      <c r="D32" s="22"/>
      <c r="E32" s="22"/>
      <c r="F32" s="22" t="s">
        <v>11</v>
      </c>
      <c r="G32" s="22"/>
      <c r="H32" s="26" t="str">
        <f>IF(N30&gt;G30,H17,A17)</f>
        <v>BC Pax</v>
      </c>
      <c r="I32" s="27"/>
      <c r="J32" s="26">
        <f>+G30-N30</f>
        <v>-1.550738901945266</v>
      </c>
      <c r="K32" s="26"/>
      <c r="L32" s="26"/>
      <c r="M32" s="26"/>
      <c r="N32" s="19"/>
    </row>
  </sheetData>
  <mergeCells count="3">
    <mergeCell ref="A1:N1"/>
    <mergeCell ref="H32:I32"/>
    <mergeCell ref="J32:M32"/>
  </mergeCells>
  <conditionalFormatting sqref="H32">
    <cfRule type="cellIs" dxfId="19" priority="4" operator="greaterThan">
      <formula>$G$30</formula>
    </cfRule>
    <cfRule type="cellIs" dxfId="18" priority="5" operator="greaterThan">
      <formula>$N$30</formula>
    </cfRule>
  </conditionalFormatting>
  <conditionalFormatting sqref="G4:G13">
    <cfRule type="expression" priority="22">
      <formula>ISNB</formula>
    </cfRule>
  </conditionalFormatting>
  <conditionalFormatting sqref="G4:G13">
    <cfRule type="expression" priority="20" stopIfTrue="1">
      <formula>ISERROR(G4)</formula>
    </cfRule>
    <cfRule type="expression" priority="21">
      <formula>isfout</formula>
    </cfRule>
  </conditionalFormatting>
  <conditionalFormatting sqref="N27:N28">
    <cfRule type="expression" priority="19">
      <formula>ISNB</formula>
    </cfRule>
  </conditionalFormatting>
  <conditionalFormatting sqref="N27:N28">
    <cfRule type="expression" priority="17" stopIfTrue="1">
      <formula>ISERROR(N27)</formula>
    </cfRule>
    <cfRule type="expression" priority="18">
      <formula>isfout</formula>
    </cfRule>
  </conditionalFormatting>
  <conditionalFormatting sqref="G27:G28">
    <cfRule type="expression" priority="16">
      <formula>ISNB</formula>
    </cfRule>
  </conditionalFormatting>
  <conditionalFormatting sqref="G27:G28">
    <cfRule type="expression" priority="14" stopIfTrue="1">
      <formula>ISERROR(G27)</formula>
    </cfRule>
    <cfRule type="expression" priority="15">
      <formula>isfout</formula>
    </cfRule>
  </conditionalFormatting>
  <conditionalFormatting sqref="N14">
    <cfRule type="cellIs" dxfId="17" priority="11" operator="greaterThan">
      <formula>89.754</formula>
    </cfRule>
    <cfRule type="cellIs" dxfId="16" priority="12" operator="greaterThan">
      <formula>89.754</formula>
    </cfRule>
    <cfRule type="cellIs" dxfId="15" priority="13" operator="greaterThan">
      <formula>$G$14</formula>
    </cfRule>
  </conditionalFormatting>
  <conditionalFormatting sqref="G14">
    <cfRule type="cellIs" dxfId="14" priority="10" operator="greaterThan">
      <formula>$N$14</formula>
    </cfRule>
  </conditionalFormatting>
  <conditionalFormatting sqref="G32">
    <cfRule type="cellIs" dxfId="13" priority="8" operator="greaterThan">
      <formula>$G$30</formula>
    </cfRule>
    <cfRule type="cellIs" dxfId="12" priority="9" operator="greaterThan">
      <formula>$N$30</formula>
    </cfRule>
  </conditionalFormatting>
  <conditionalFormatting sqref="N30">
    <cfRule type="cellIs" dxfId="11" priority="7" operator="greaterThan">
      <formula>$G$30</formula>
    </cfRule>
  </conditionalFormatting>
  <conditionalFormatting sqref="G30">
    <cfRule type="cellIs" dxfId="10" priority="6" operator="greaterThan">
      <formula>$N$30</formula>
    </cfRule>
  </conditionalFormatting>
  <conditionalFormatting sqref="G19:G26">
    <cfRule type="expression" priority="3">
      <formula>ISNB</formula>
    </cfRule>
  </conditionalFormatting>
  <conditionalFormatting sqref="G19:G26">
    <cfRule type="expression" priority="1" stopIfTrue="1">
      <formula>ISERROR(G19)</formula>
    </cfRule>
    <cfRule type="expression" priority="2">
      <formula>isfout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EB55D-5B95-4391-8595-CFF948521FD5}">
  <dimension ref="A1:N32"/>
  <sheetViews>
    <sheetView workbookViewId="0">
      <selection activeCell="A2" sqref="A2"/>
    </sheetView>
  </sheetViews>
  <sheetFormatPr defaultRowHeight="15" x14ac:dyDescent="0.25"/>
  <sheetData>
    <row r="1" spans="1:14" ht="15.75" thickBot="1" x14ac:dyDescent="0.3">
      <c r="A1" s="23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</row>
    <row r="2" spans="1:14" x14ac:dyDescent="0.25">
      <c r="A2" s="1" t="s">
        <v>0</v>
      </c>
      <c r="B2" s="2"/>
      <c r="C2" s="2"/>
      <c r="D2" s="3"/>
      <c r="E2" s="3"/>
      <c r="F2" s="3"/>
      <c r="G2" s="4"/>
      <c r="H2" s="5" t="s">
        <v>13</v>
      </c>
      <c r="I2" s="2"/>
      <c r="J2" s="2"/>
      <c r="K2" s="3"/>
      <c r="L2" s="3"/>
      <c r="M2" s="3"/>
      <c r="N2" s="4"/>
    </row>
    <row r="3" spans="1:14" x14ac:dyDescent="0.25">
      <c r="A3" s="5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5" t="s">
        <v>1</v>
      </c>
      <c r="I3" s="3" t="s">
        <v>2</v>
      </c>
      <c r="J3" s="3" t="s">
        <v>3</v>
      </c>
      <c r="K3" s="3" t="s">
        <v>4</v>
      </c>
      <c r="L3" s="3" t="s">
        <v>5</v>
      </c>
      <c r="M3" s="3" t="s">
        <v>6</v>
      </c>
      <c r="N3" s="4" t="s">
        <v>7</v>
      </c>
    </row>
    <row r="4" spans="1:14" x14ac:dyDescent="0.25">
      <c r="A4" s="6"/>
      <c r="B4" s="7"/>
      <c r="C4" s="7"/>
      <c r="D4" s="8"/>
      <c r="E4" s="9" t="str">
        <f>IF(ISERROR(C4/D4),"",(C4/D4))</f>
        <v/>
      </c>
      <c r="F4" s="10"/>
      <c r="G4" s="11" t="str">
        <f t="shared" ref="G4:G13" si="0">IF(ISERROR(C4/B4*10),"",C4/B4*10)</f>
        <v/>
      </c>
      <c r="H4" s="12"/>
      <c r="I4" s="7"/>
      <c r="J4" s="7"/>
      <c r="K4" s="8"/>
      <c r="L4" s="9" t="str">
        <f>IF(ISERROR(J4/K4),"",(J4/K4))</f>
        <v/>
      </c>
      <c r="M4" s="10"/>
      <c r="N4" s="11" t="str">
        <f t="shared" ref="N4:N13" si="1">IF(ISERROR(J4/I4*10),"",J4/I4*10)</f>
        <v/>
      </c>
    </row>
    <row r="5" spans="1:14" x14ac:dyDescent="0.25">
      <c r="A5" s="6"/>
      <c r="B5" s="7"/>
      <c r="C5" s="7"/>
      <c r="D5" s="8"/>
      <c r="E5" s="9" t="str">
        <f t="shared" ref="E5:E13" si="2">IF(ISERROR(C5/D5),"",(C5/D5))</f>
        <v/>
      </c>
      <c r="F5" s="10"/>
      <c r="G5" s="11" t="str">
        <f t="shared" si="0"/>
        <v/>
      </c>
      <c r="H5" s="12"/>
      <c r="I5" s="7"/>
      <c r="J5" s="7"/>
      <c r="K5" s="8"/>
      <c r="L5" s="9" t="str">
        <f t="shared" ref="L5:L13" si="3">IF(ISERROR(J5/K5),"",(J5/K5))</f>
        <v/>
      </c>
      <c r="M5" s="10"/>
      <c r="N5" s="11" t="str">
        <f t="shared" si="1"/>
        <v/>
      </c>
    </row>
    <row r="6" spans="1:14" x14ac:dyDescent="0.25">
      <c r="A6" s="6"/>
      <c r="B6" s="7"/>
      <c r="C6" s="7"/>
      <c r="D6" s="8"/>
      <c r="E6" s="9" t="str">
        <f t="shared" si="2"/>
        <v/>
      </c>
      <c r="F6" s="10"/>
      <c r="G6" s="11" t="str">
        <f t="shared" si="0"/>
        <v/>
      </c>
      <c r="H6" s="12"/>
      <c r="I6" s="7"/>
      <c r="J6" s="7"/>
      <c r="K6" s="8"/>
      <c r="L6" s="9" t="str">
        <f t="shared" si="3"/>
        <v/>
      </c>
      <c r="M6" s="10"/>
      <c r="N6" s="11" t="str">
        <f t="shared" si="1"/>
        <v/>
      </c>
    </row>
    <row r="7" spans="1:14" x14ac:dyDescent="0.25">
      <c r="A7" s="6"/>
      <c r="B7" s="7"/>
      <c r="C7" s="7"/>
      <c r="D7" s="8"/>
      <c r="E7" s="9" t="str">
        <f t="shared" si="2"/>
        <v/>
      </c>
      <c r="F7" s="10"/>
      <c r="G7" s="11" t="str">
        <f t="shared" si="0"/>
        <v/>
      </c>
      <c r="H7" s="12"/>
      <c r="I7" s="7"/>
      <c r="J7" s="7"/>
      <c r="K7" s="8"/>
      <c r="L7" s="9" t="str">
        <f t="shared" si="3"/>
        <v/>
      </c>
      <c r="M7" s="10"/>
      <c r="N7" s="11" t="str">
        <f t="shared" si="1"/>
        <v/>
      </c>
    </row>
    <row r="8" spans="1:14" x14ac:dyDescent="0.25">
      <c r="A8" s="6"/>
      <c r="B8" s="7"/>
      <c r="C8" s="7"/>
      <c r="D8" s="8"/>
      <c r="E8" s="9" t="str">
        <f t="shared" si="2"/>
        <v/>
      </c>
      <c r="F8" s="10"/>
      <c r="G8" s="11" t="str">
        <f t="shared" si="0"/>
        <v/>
      </c>
      <c r="H8" s="12"/>
      <c r="I8" s="7"/>
      <c r="J8" s="7"/>
      <c r="K8" s="8"/>
      <c r="L8" s="9" t="str">
        <f t="shared" si="3"/>
        <v/>
      </c>
      <c r="M8" s="10"/>
      <c r="N8" s="11" t="str">
        <f t="shared" si="1"/>
        <v/>
      </c>
    </row>
    <row r="9" spans="1:14" x14ac:dyDescent="0.25">
      <c r="A9" s="6"/>
      <c r="B9" s="7"/>
      <c r="C9" s="7"/>
      <c r="D9" s="8"/>
      <c r="E9" s="9" t="str">
        <f t="shared" si="2"/>
        <v/>
      </c>
      <c r="F9" s="10"/>
      <c r="G9" s="11" t="str">
        <f t="shared" si="0"/>
        <v/>
      </c>
      <c r="H9" s="12"/>
      <c r="I9" s="7"/>
      <c r="J9" s="7"/>
      <c r="K9" s="8"/>
      <c r="L9" s="9" t="str">
        <f t="shared" si="3"/>
        <v/>
      </c>
      <c r="M9" s="10"/>
      <c r="N9" s="11" t="str">
        <f t="shared" si="1"/>
        <v/>
      </c>
    </row>
    <row r="10" spans="1:14" x14ac:dyDescent="0.25">
      <c r="A10" s="6"/>
      <c r="B10" s="7"/>
      <c r="C10" s="7"/>
      <c r="D10" s="8"/>
      <c r="E10" s="9" t="str">
        <f t="shared" si="2"/>
        <v/>
      </c>
      <c r="F10" s="10"/>
      <c r="G10" s="11" t="str">
        <f t="shared" si="0"/>
        <v/>
      </c>
      <c r="H10" s="12"/>
      <c r="I10" s="7"/>
      <c r="J10" s="7"/>
      <c r="K10" s="8"/>
      <c r="L10" s="9" t="str">
        <f t="shared" si="3"/>
        <v/>
      </c>
      <c r="M10" s="10"/>
      <c r="N10" s="11" t="str">
        <f t="shared" si="1"/>
        <v/>
      </c>
    </row>
    <row r="11" spans="1:14" x14ac:dyDescent="0.25">
      <c r="A11" s="6"/>
      <c r="B11" s="7"/>
      <c r="C11" s="7"/>
      <c r="D11" s="8"/>
      <c r="E11" s="9" t="str">
        <f t="shared" si="2"/>
        <v/>
      </c>
      <c r="F11" s="10"/>
      <c r="G11" s="11" t="str">
        <f t="shared" si="0"/>
        <v/>
      </c>
      <c r="H11" s="12"/>
      <c r="I11" s="7"/>
      <c r="J11" s="7"/>
      <c r="K11" s="8"/>
      <c r="L11" s="9" t="str">
        <f t="shared" si="3"/>
        <v/>
      </c>
      <c r="M11" s="10"/>
      <c r="N11" s="11" t="str">
        <f t="shared" si="1"/>
        <v/>
      </c>
    </row>
    <row r="12" spans="1:14" x14ac:dyDescent="0.25">
      <c r="A12" s="6"/>
      <c r="B12" s="7"/>
      <c r="C12" s="7"/>
      <c r="D12" s="8"/>
      <c r="E12" s="9" t="str">
        <f t="shared" si="2"/>
        <v/>
      </c>
      <c r="F12" s="10"/>
      <c r="G12" s="11" t="str">
        <f t="shared" si="0"/>
        <v/>
      </c>
      <c r="H12" s="12"/>
      <c r="I12" s="7"/>
      <c r="J12" s="7"/>
      <c r="K12" s="8"/>
      <c r="L12" s="9" t="str">
        <f t="shared" si="3"/>
        <v/>
      </c>
      <c r="M12" s="10"/>
      <c r="N12" s="11" t="str">
        <f t="shared" si="1"/>
        <v/>
      </c>
    </row>
    <row r="13" spans="1:14" x14ac:dyDescent="0.25">
      <c r="A13" s="6"/>
      <c r="B13" s="7"/>
      <c r="C13" s="7"/>
      <c r="D13" s="8"/>
      <c r="E13" s="9" t="str">
        <f t="shared" si="2"/>
        <v/>
      </c>
      <c r="F13" s="10"/>
      <c r="G13" s="11" t="str">
        <f t="shared" si="0"/>
        <v/>
      </c>
      <c r="H13" s="12"/>
      <c r="I13" s="7"/>
      <c r="J13" s="7"/>
      <c r="K13" s="8"/>
      <c r="L13" s="9" t="str">
        <f t="shared" si="3"/>
        <v/>
      </c>
      <c r="M13" s="10"/>
      <c r="N13" s="11" t="str">
        <f t="shared" si="1"/>
        <v/>
      </c>
    </row>
    <row r="14" spans="1:14" x14ac:dyDescent="0.25">
      <c r="A14" s="5"/>
      <c r="B14" s="3"/>
      <c r="C14" s="3"/>
      <c r="D14" s="3"/>
      <c r="E14" s="3"/>
      <c r="F14" s="3" t="s">
        <v>8</v>
      </c>
      <c r="G14" s="4">
        <f>SUM(G4:G13)</f>
        <v>0</v>
      </c>
      <c r="H14" s="5"/>
      <c r="I14" s="3"/>
      <c r="J14" s="3"/>
      <c r="K14" s="3"/>
      <c r="L14" s="3"/>
      <c r="M14" s="3" t="s">
        <v>8</v>
      </c>
      <c r="N14" s="4">
        <f>SUM(N4:N13)</f>
        <v>0</v>
      </c>
    </row>
    <row r="15" spans="1:14" x14ac:dyDescent="0.25">
      <c r="A15" s="5"/>
      <c r="B15" s="3"/>
      <c r="C15" s="3"/>
      <c r="D15" s="3"/>
      <c r="E15" s="3"/>
      <c r="F15" s="3"/>
      <c r="G15" s="4"/>
      <c r="H15" s="5"/>
      <c r="I15" s="3"/>
      <c r="J15" s="3"/>
      <c r="K15" s="3"/>
      <c r="L15" s="3"/>
      <c r="M15" s="3"/>
      <c r="N15" s="4"/>
    </row>
    <row r="16" spans="1:14" ht="15.75" thickBot="1" x14ac:dyDescent="0.3">
      <c r="A16" s="5"/>
      <c r="B16" s="3"/>
      <c r="C16" s="3"/>
      <c r="D16" s="3"/>
      <c r="E16" s="3"/>
      <c r="F16" s="3"/>
      <c r="G16" s="13" t="s">
        <v>9</v>
      </c>
      <c r="H16" s="14">
        <f>G14-N14</f>
        <v>0</v>
      </c>
      <c r="I16" s="3"/>
      <c r="J16" s="3"/>
      <c r="K16" s="3"/>
      <c r="L16" s="3"/>
      <c r="M16" s="3"/>
      <c r="N16" s="4"/>
    </row>
    <row r="17" spans="1:14" ht="15.75" thickBot="1" x14ac:dyDescent="0.3">
      <c r="A17" s="15" t="str">
        <f>A2</f>
        <v>BBC De Eekhoorn</v>
      </c>
      <c r="B17" s="16"/>
      <c r="C17" s="16"/>
      <c r="D17" s="17"/>
      <c r="E17" s="17"/>
      <c r="F17" s="17"/>
      <c r="G17" s="22"/>
      <c r="H17" s="18" t="str">
        <f>H2</f>
        <v>BC Pax</v>
      </c>
      <c r="I17" s="16"/>
      <c r="J17" s="16"/>
      <c r="K17" s="17"/>
      <c r="L17" s="17"/>
      <c r="M17" s="17"/>
      <c r="N17" s="19"/>
    </row>
    <row r="18" spans="1:14" x14ac:dyDescent="0.25">
      <c r="A18" s="5" t="s">
        <v>1</v>
      </c>
      <c r="B18" s="3" t="s">
        <v>2</v>
      </c>
      <c r="C18" s="3" t="s">
        <v>3</v>
      </c>
      <c r="D18" s="3" t="s">
        <v>4</v>
      </c>
      <c r="E18" s="3" t="s">
        <v>5</v>
      </c>
      <c r="F18" s="3" t="s">
        <v>6</v>
      </c>
      <c r="G18" s="4" t="s">
        <v>7</v>
      </c>
      <c r="H18" s="5" t="s">
        <v>1</v>
      </c>
      <c r="I18" s="3" t="s">
        <v>2</v>
      </c>
      <c r="J18" s="3" t="s">
        <v>3</v>
      </c>
      <c r="K18" s="3" t="s">
        <v>4</v>
      </c>
      <c r="L18" s="3" t="s">
        <v>5</v>
      </c>
      <c r="M18" s="3" t="s">
        <v>6</v>
      </c>
      <c r="N18" s="4" t="s">
        <v>7</v>
      </c>
    </row>
    <row r="19" spans="1:14" x14ac:dyDescent="0.25">
      <c r="A19" s="6"/>
      <c r="B19" s="7"/>
      <c r="C19" s="7"/>
      <c r="D19" s="8"/>
      <c r="E19" s="9" t="str">
        <f>IF(ISERROR(C19/D19),"",(C19/D19))</f>
        <v/>
      </c>
      <c r="F19" s="10"/>
      <c r="G19" s="11" t="str">
        <f t="shared" ref="G19:G28" si="4">IF(ISERROR(C19/B19*10),"",C19/B19*10)</f>
        <v/>
      </c>
      <c r="H19" s="12"/>
      <c r="I19" s="7"/>
      <c r="J19" s="7"/>
      <c r="K19" s="8"/>
      <c r="L19" s="9" t="str">
        <f>IF(ISERROR(J19/K19),"",(J19/K19))</f>
        <v/>
      </c>
      <c r="M19" s="10"/>
      <c r="N19" s="11" t="str">
        <f t="shared" ref="N19:N28" si="5">IF(ISERROR(J19/I19*10),"",J19/I19*10)</f>
        <v/>
      </c>
    </row>
    <row r="20" spans="1:14" x14ac:dyDescent="0.25">
      <c r="A20" s="6"/>
      <c r="B20" s="7"/>
      <c r="C20" s="7"/>
      <c r="D20" s="8"/>
      <c r="E20" s="9" t="str">
        <f t="shared" ref="E20:E28" si="6">IF(ISERROR(C20/D20),"",(C20/D20))</f>
        <v/>
      </c>
      <c r="F20" s="10"/>
      <c r="G20" s="11" t="str">
        <f t="shared" si="4"/>
        <v/>
      </c>
      <c r="H20" s="12"/>
      <c r="I20" s="7"/>
      <c r="J20" s="7"/>
      <c r="K20" s="8"/>
      <c r="L20" s="9" t="str">
        <f t="shared" ref="L20:L28" si="7">IF(ISERROR(J20/K20),"",(J20/K20))</f>
        <v/>
      </c>
      <c r="M20" s="10"/>
      <c r="N20" s="11" t="str">
        <f t="shared" si="5"/>
        <v/>
      </c>
    </row>
    <row r="21" spans="1:14" x14ac:dyDescent="0.25">
      <c r="A21" s="6"/>
      <c r="B21" s="7"/>
      <c r="C21" s="7"/>
      <c r="D21" s="8"/>
      <c r="E21" s="9" t="str">
        <f t="shared" si="6"/>
        <v/>
      </c>
      <c r="F21" s="10"/>
      <c r="G21" s="11" t="str">
        <f t="shared" si="4"/>
        <v/>
      </c>
      <c r="H21" s="12"/>
      <c r="I21" s="7"/>
      <c r="J21" s="7"/>
      <c r="K21" s="8"/>
      <c r="L21" s="9" t="str">
        <f t="shared" si="7"/>
        <v/>
      </c>
      <c r="M21" s="10"/>
      <c r="N21" s="11" t="str">
        <f t="shared" si="5"/>
        <v/>
      </c>
    </row>
    <row r="22" spans="1:14" x14ac:dyDescent="0.25">
      <c r="A22" s="6"/>
      <c r="B22" s="7"/>
      <c r="C22" s="7"/>
      <c r="D22" s="8"/>
      <c r="E22" s="9" t="str">
        <f t="shared" si="6"/>
        <v/>
      </c>
      <c r="F22" s="10"/>
      <c r="G22" s="11" t="str">
        <f t="shared" si="4"/>
        <v/>
      </c>
      <c r="H22" s="12"/>
      <c r="I22" s="7"/>
      <c r="J22" s="7"/>
      <c r="K22" s="8"/>
      <c r="L22" s="9" t="str">
        <f t="shared" si="7"/>
        <v/>
      </c>
      <c r="M22" s="10"/>
      <c r="N22" s="11" t="str">
        <f t="shared" si="5"/>
        <v/>
      </c>
    </row>
    <row r="23" spans="1:14" x14ac:dyDescent="0.25">
      <c r="A23" s="6"/>
      <c r="B23" s="7"/>
      <c r="C23" s="7"/>
      <c r="D23" s="8"/>
      <c r="E23" s="9" t="str">
        <f t="shared" si="6"/>
        <v/>
      </c>
      <c r="F23" s="10"/>
      <c r="G23" s="11" t="str">
        <f t="shared" si="4"/>
        <v/>
      </c>
      <c r="H23" s="12"/>
      <c r="I23" s="7"/>
      <c r="J23" s="7"/>
      <c r="K23" s="8"/>
      <c r="L23" s="9" t="str">
        <f t="shared" si="7"/>
        <v/>
      </c>
      <c r="M23" s="10"/>
      <c r="N23" s="11" t="str">
        <f t="shared" si="5"/>
        <v/>
      </c>
    </row>
    <row r="24" spans="1:14" x14ac:dyDescent="0.25">
      <c r="A24" s="6"/>
      <c r="B24" s="7"/>
      <c r="C24" s="7"/>
      <c r="D24" s="8"/>
      <c r="E24" s="9" t="str">
        <f t="shared" si="6"/>
        <v/>
      </c>
      <c r="F24" s="10"/>
      <c r="G24" s="11" t="str">
        <f t="shared" si="4"/>
        <v/>
      </c>
      <c r="H24" s="12"/>
      <c r="I24" s="7"/>
      <c r="J24" s="7"/>
      <c r="K24" s="8"/>
      <c r="L24" s="9" t="str">
        <f t="shared" si="7"/>
        <v/>
      </c>
      <c r="M24" s="10"/>
      <c r="N24" s="11" t="str">
        <f t="shared" si="5"/>
        <v/>
      </c>
    </row>
    <row r="25" spans="1:14" x14ac:dyDescent="0.25">
      <c r="A25" s="6"/>
      <c r="B25" s="7"/>
      <c r="C25" s="7"/>
      <c r="D25" s="8"/>
      <c r="E25" s="9" t="str">
        <f t="shared" si="6"/>
        <v/>
      </c>
      <c r="F25" s="10"/>
      <c r="G25" s="11" t="str">
        <f t="shared" si="4"/>
        <v/>
      </c>
      <c r="H25" s="12"/>
      <c r="I25" s="7"/>
      <c r="J25" s="7"/>
      <c r="K25" s="8"/>
      <c r="L25" s="9" t="str">
        <f t="shared" si="7"/>
        <v/>
      </c>
      <c r="M25" s="10"/>
      <c r="N25" s="11" t="str">
        <f t="shared" si="5"/>
        <v/>
      </c>
    </row>
    <row r="26" spans="1:14" x14ac:dyDescent="0.25">
      <c r="A26" s="6"/>
      <c r="B26" s="7"/>
      <c r="C26" s="7"/>
      <c r="D26" s="8"/>
      <c r="E26" s="9" t="str">
        <f t="shared" si="6"/>
        <v/>
      </c>
      <c r="F26" s="10"/>
      <c r="G26" s="11" t="str">
        <f t="shared" si="4"/>
        <v/>
      </c>
      <c r="H26" s="12"/>
      <c r="I26" s="7"/>
      <c r="J26" s="7"/>
      <c r="K26" s="8"/>
      <c r="L26" s="9" t="str">
        <f t="shared" si="7"/>
        <v/>
      </c>
      <c r="M26" s="10"/>
      <c r="N26" s="11" t="str">
        <f t="shared" si="5"/>
        <v/>
      </c>
    </row>
    <row r="27" spans="1:14" x14ac:dyDescent="0.25">
      <c r="A27" s="6"/>
      <c r="B27" s="7"/>
      <c r="C27" s="7"/>
      <c r="D27" s="8"/>
      <c r="E27" s="9" t="str">
        <f t="shared" si="6"/>
        <v/>
      </c>
      <c r="F27" s="10"/>
      <c r="G27" s="11" t="str">
        <f t="shared" si="4"/>
        <v/>
      </c>
      <c r="H27" s="12"/>
      <c r="I27" s="7"/>
      <c r="J27" s="7"/>
      <c r="K27" s="8"/>
      <c r="L27" s="9" t="str">
        <f t="shared" si="7"/>
        <v/>
      </c>
      <c r="M27" s="10"/>
      <c r="N27" s="11" t="str">
        <f t="shared" si="5"/>
        <v/>
      </c>
    </row>
    <row r="28" spans="1:14" x14ac:dyDescent="0.25">
      <c r="A28" s="6"/>
      <c r="B28" s="7"/>
      <c r="C28" s="7"/>
      <c r="D28" s="8"/>
      <c r="E28" s="9" t="str">
        <f t="shared" si="6"/>
        <v/>
      </c>
      <c r="F28" s="10"/>
      <c r="G28" s="11" t="str">
        <f t="shared" si="4"/>
        <v/>
      </c>
      <c r="H28" s="12"/>
      <c r="I28" s="7"/>
      <c r="J28" s="7"/>
      <c r="K28" s="8"/>
      <c r="L28" s="9" t="str">
        <f t="shared" si="7"/>
        <v/>
      </c>
      <c r="M28" s="10"/>
      <c r="N28" s="11" t="str">
        <f t="shared" si="5"/>
        <v/>
      </c>
    </row>
    <row r="29" spans="1:14" x14ac:dyDescent="0.25">
      <c r="A29" s="20"/>
      <c r="B29" s="4"/>
      <c r="C29" s="4"/>
      <c r="D29" s="4"/>
      <c r="E29" s="4"/>
      <c r="F29" s="4" t="s">
        <v>8</v>
      </c>
      <c r="G29" s="4">
        <f>SUM(G19:G28)</f>
        <v>0</v>
      </c>
      <c r="H29" s="20" t="s">
        <v>9</v>
      </c>
      <c r="I29" s="4">
        <f>G29-N29</f>
        <v>0</v>
      </c>
      <c r="J29" s="4"/>
      <c r="K29" s="4"/>
      <c r="L29" s="4"/>
      <c r="M29" s="4" t="s">
        <v>8</v>
      </c>
      <c r="N29" s="4">
        <f>SUM(N19:N28)</f>
        <v>0</v>
      </c>
    </row>
    <row r="30" spans="1:14" x14ac:dyDescent="0.25">
      <c r="A30" s="20"/>
      <c r="B30" s="4"/>
      <c r="C30" s="4"/>
      <c r="D30" s="4"/>
      <c r="E30" s="4"/>
      <c r="F30" s="4" t="s">
        <v>10</v>
      </c>
      <c r="G30" s="4">
        <f>G14+G29</f>
        <v>0</v>
      </c>
      <c r="H30" s="20" t="s">
        <v>9</v>
      </c>
      <c r="I30" s="4">
        <f>G30-N30</f>
        <v>0</v>
      </c>
      <c r="J30" s="4"/>
      <c r="K30" s="4"/>
      <c r="L30" s="4"/>
      <c r="M30" s="4" t="s">
        <v>10</v>
      </c>
      <c r="N30" s="4">
        <f>N14+N29</f>
        <v>0</v>
      </c>
    </row>
    <row r="31" spans="1:14" ht="15.75" thickBot="1" x14ac:dyDescent="0.3">
      <c r="A31" s="20"/>
      <c r="B31" s="4"/>
      <c r="C31" s="4"/>
      <c r="D31" s="4"/>
      <c r="E31" s="4"/>
      <c r="F31" s="4"/>
      <c r="G31" s="4"/>
      <c r="H31" s="20"/>
      <c r="I31" s="4"/>
      <c r="J31" s="4"/>
      <c r="K31" s="4"/>
      <c r="L31" s="4"/>
      <c r="M31" s="4"/>
      <c r="N31" s="4"/>
    </row>
    <row r="32" spans="1:14" ht="15.75" thickBot="1" x14ac:dyDescent="0.3">
      <c r="A32" s="21"/>
      <c r="B32" s="22"/>
      <c r="C32" s="22"/>
      <c r="D32" s="22"/>
      <c r="E32" s="22"/>
      <c r="F32" s="22" t="s">
        <v>11</v>
      </c>
      <c r="G32" s="22"/>
      <c r="H32" s="26" t="str">
        <f>IF(N30&gt;G30,H17,A17)</f>
        <v>BBC De Eekhoorn</v>
      </c>
      <c r="I32" s="27"/>
      <c r="J32" s="26">
        <f>+G30-N30</f>
        <v>0</v>
      </c>
      <c r="K32" s="26"/>
      <c r="L32" s="26"/>
      <c r="M32" s="26"/>
      <c r="N32" s="19"/>
    </row>
  </sheetData>
  <mergeCells count="3">
    <mergeCell ref="A1:N1"/>
    <mergeCell ref="H32:I32"/>
    <mergeCell ref="J32:M32"/>
  </mergeCells>
  <conditionalFormatting sqref="H32">
    <cfRule type="cellIs" dxfId="9" priority="1" operator="greaterThan">
      <formula>$G$30</formula>
    </cfRule>
    <cfRule type="cellIs" dxfId="8" priority="2" operator="greaterThan">
      <formula>$N$30</formula>
    </cfRule>
  </conditionalFormatting>
  <conditionalFormatting sqref="G4:G13">
    <cfRule type="expression" priority="19">
      <formula>ISNB</formula>
    </cfRule>
  </conditionalFormatting>
  <conditionalFormatting sqref="G4:G13">
    <cfRule type="expression" priority="17" stopIfTrue="1">
      <formula>ISERROR(G4)</formula>
    </cfRule>
    <cfRule type="expression" priority="18">
      <formula>isfout</formula>
    </cfRule>
  </conditionalFormatting>
  <conditionalFormatting sqref="N19:N28">
    <cfRule type="expression" priority="16">
      <formula>ISNB</formula>
    </cfRule>
  </conditionalFormatting>
  <conditionalFormatting sqref="N19:N28">
    <cfRule type="expression" priority="14" stopIfTrue="1">
      <formula>ISERROR(N19)</formula>
    </cfRule>
    <cfRule type="expression" priority="15">
      <formula>isfout</formula>
    </cfRule>
  </conditionalFormatting>
  <conditionalFormatting sqref="G19:G28">
    <cfRule type="expression" priority="13">
      <formula>ISNB</formula>
    </cfRule>
  </conditionalFormatting>
  <conditionalFormatting sqref="G19:G28">
    <cfRule type="expression" priority="11" stopIfTrue="1">
      <formula>ISERROR(G19)</formula>
    </cfRule>
    <cfRule type="expression" priority="12">
      <formula>isfout</formula>
    </cfRule>
  </conditionalFormatting>
  <conditionalFormatting sqref="N14">
    <cfRule type="cellIs" dxfId="7" priority="8" operator="greaterThan">
      <formula>89.754</formula>
    </cfRule>
    <cfRule type="cellIs" dxfId="6" priority="9" operator="greaterThan">
      <formula>89.754</formula>
    </cfRule>
    <cfRule type="cellIs" dxfId="5" priority="10" operator="greaterThan">
      <formula>$G$14</formula>
    </cfRule>
  </conditionalFormatting>
  <conditionalFormatting sqref="G14">
    <cfRule type="cellIs" dxfId="4" priority="7" operator="greaterThan">
      <formula>$N$14</formula>
    </cfRule>
  </conditionalFormatting>
  <conditionalFormatting sqref="G32">
    <cfRule type="cellIs" dxfId="3" priority="5" operator="greaterThan">
      <formula>$G$30</formula>
    </cfRule>
    <cfRule type="cellIs" dxfId="2" priority="6" operator="greaterThan">
      <formula>$N$30</formula>
    </cfRule>
  </conditionalFormatting>
  <conditionalFormatting sqref="N30">
    <cfRule type="cellIs" dxfId="1" priority="4" operator="greaterThan">
      <formula>$G$30</formula>
    </cfRule>
  </conditionalFormatting>
  <conditionalFormatting sqref="G30">
    <cfRule type="cellIs" dxfId="0" priority="3" operator="greaterThan">
      <formula>$N$30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2023</vt:lpstr>
      <vt:lpstr>Pax 2023</vt:lpstr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jerome debaere</dc:creator>
  <cp:keywords/>
  <dc:description/>
  <cp:lastModifiedBy>Jerome Debaere</cp:lastModifiedBy>
  <cp:revision/>
  <cp:lastPrinted>2023-02-23T19:11:13Z</cp:lastPrinted>
  <dcterms:created xsi:type="dcterms:W3CDTF">2021-09-08T05:30:16Z</dcterms:created>
  <dcterms:modified xsi:type="dcterms:W3CDTF">2023-02-25T06:40:09Z</dcterms:modified>
  <cp:category/>
  <cp:contentStatus/>
</cp:coreProperties>
</file>